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Volumes/cs105/sp2017/html/labs/lab04/"/>
    </mc:Choice>
  </mc:AlternateContent>
  <bookViews>
    <workbookView xWindow="640" yWindow="1140" windowWidth="26000" windowHeight="15940"/>
  </bookViews>
  <sheets>
    <sheet name="Sheet1" sheetId="1" r:id="rId1"/>
    <sheet name="Sheet2" sheetId="2" r:id="rId2"/>
    <sheet name="Sheet3" sheetId="3" r:id="rId3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S23" i="1" l="1"/>
  <c r="S55" i="1"/>
  <c r="S51" i="1"/>
  <c r="S47" i="1"/>
  <c r="S42" i="1"/>
  <c r="S41" i="1"/>
  <c r="S40" i="1"/>
  <c r="S39" i="1"/>
  <c r="S38" i="1"/>
  <c r="S37" i="1"/>
  <c r="S36" i="1"/>
  <c r="S35" i="1"/>
  <c r="S34" i="1"/>
  <c r="S29" i="1"/>
  <c r="S26" i="1"/>
  <c r="S20" i="1"/>
  <c r="S15" i="1"/>
  <c r="S11" i="1"/>
  <c r="S8" i="1"/>
</calcChain>
</file>

<file path=xl/sharedStrings.xml><?xml version="1.0" encoding="utf-8"?>
<sst xmlns="http://schemas.openxmlformats.org/spreadsheetml/2006/main" count="58" uniqueCount="47">
  <si>
    <t>Answer:</t>
  </si>
  <si>
    <t>Once you and your group is finished, make sure to save this sheet and submit it to CS 105!</t>
  </si>
  <si>
    <t>You are finished!</t>
  </si>
  <si>
    <t>Answer all of the questions regarding data about historical weather in Champaign-Urbana</t>
  </si>
  <si>
    <t>Year</t>
  </si>
  <si>
    <t>Month</t>
  </si>
  <si>
    <t>Rain Days</t>
  </si>
  <si>
    <t>High</t>
  </si>
  <si>
    <t>Low</t>
  </si>
  <si>
    <t>Mean</t>
  </si>
  <si>
    <t>Snow</t>
  </si>
  <si>
    <t>Daily Max Precipitation</t>
  </si>
  <si>
    <t>Days 90</t>
  </si>
  <si>
    <t>Days 32</t>
  </si>
  <si>
    <t>Snow Days</t>
  </si>
  <si>
    <t>Precipitation (in)</t>
  </si>
  <si>
    <t>X:</t>
  </si>
  <si>
    <t>Y</t>
  </si>
  <si>
    <t>What was the coldest average low?</t>
  </si>
  <si>
    <t>Q1</t>
  </si>
  <si>
    <t>Q2</t>
  </si>
  <si>
    <t>Q3</t>
  </si>
  <si>
    <t>Q4</t>
  </si>
  <si>
    <t>Q5</t>
  </si>
  <si>
    <t>Q6</t>
  </si>
  <si>
    <t>Q7</t>
  </si>
  <si>
    <t>Q8</t>
  </si>
  <si>
    <t xml:space="preserve">How many days total did the temperature stay at or below 32? </t>
  </si>
  <si>
    <r>
      <t>How many days</t>
    </r>
    <r>
      <rPr>
        <b/>
        <u/>
        <sz val="11"/>
        <color indexed="8"/>
        <rFont val="Calibri"/>
        <family val="2"/>
      </rPr>
      <t xml:space="preserve"> in 2009</t>
    </r>
    <r>
      <rPr>
        <b/>
        <sz val="11"/>
        <color indexed="8"/>
        <rFont val="Calibri"/>
        <family val="2"/>
      </rPr>
      <t xml:space="preserve"> total did the temperature stay at or below 32?</t>
    </r>
  </si>
  <si>
    <r>
      <t>How many days</t>
    </r>
    <r>
      <rPr>
        <b/>
        <u/>
        <sz val="11"/>
        <color indexed="8"/>
        <rFont val="Calibri"/>
        <family val="2"/>
      </rPr>
      <t xml:space="preserve"> in Year X</t>
    </r>
    <r>
      <rPr>
        <b/>
        <sz val="11"/>
        <color indexed="8"/>
        <rFont val="Calibri"/>
        <family val="2"/>
      </rPr>
      <t xml:space="preserve"> total did the temperature stay at or below 32?</t>
    </r>
  </si>
  <si>
    <t>How many months was there at least one day where the temperature stayed at or below 32?</t>
  </si>
  <si>
    <t>Q9</t>
  </si>
  <si>
    <t>Q10</t>
  </si>
  <si>
    <t>(Hint: This can be done with a SUMIFS)</t>
  </si>
  <si>
    <t>Q11</t>
  </si>
  <si>
    <t>What year did the lowest average mean occur in?</t>
  </si>
  <si>
    <r>
      <t>Did the lowest average mean occur in</t>
    </r>
    <r>
      <rPr>
        <b/>
        <u/>
        <sz val="11"/>
        <color indexed="8"/>
        <rFont val="Calibri"/>
        <family val="2"/>
      </rPr>
      <t xml:space="preserve"> Year X</t>
    </r>
    <r>
      <rPr>
        <b/>
        <sz val="11"/>
        <color indexed="8"/>
        <rFont val="Calibri"/>
        <family val="2"/>
      </rPr>
      <t>? ("Yes" or "No")</t>
    </r>
  </si>
  <si>
    <t>(Hint: This only requires a normal SUM -- take a look at what all data you have!)</t>
  </si>
  <si>
    <t>(Hint: Depending on how you set it up, you may need to lock rows and/or columns by using the $ in your formula.)</t>
  </si>
  <si>
    <r>
      <t>How many months</t>
    </r>
    <r>
      <rPr>
        <b/>
        <u/>
        <sz val="11"/>
        <color indexed="8"/>
        <rFont val="Calibri"/>
        <family val="2"/>
      </rPr>
      <t xml:space="preserve"> in Year X</t>
    </r>
    <r>
      <rPr>
        <b/>
        <sz val="11"/>
        <color indexed="8"/>
        <rFont val="Calibri"/>
        <family val="2"/>
      </rPr>
      <t xml:space="preserve"> was the </t>
    </r>
    <r>
      <rPr>
        <b/>
        <u/>
        <sz val="11"/>
        <color indexed="8"/>
        <rFont val="Calibri"/>
        <family val="2"/>
      </rPr>
      <t>average low colder than Y degrees</t>
    </r>
    <r>
      <rPr>
        <b/>
        <sz val="11"/>
        <color indexed="8"/>
        <rFont val="Calibri"/>
        <family val="2"/>
      </rPr>
      <t>?</t>
    </r>
  </si>
  <si>
    <t>What was the lowest average mean temperature?</t>
  </si>
  <si>
    <t xml:space="preserve">    For the last three questions, you will use R34:R42 as your data set.</t>
  </si>
  <si>
    <t>You should write a single formula in R34 and copy and paste it to R35:R42.</t>
  </si>
  <si>
    <t>Using only a single formula, what were the average mean temperatures for the following years?</t>
  </si>
  <si>
    <t>What was the largest daily max precipitation?</t>
  </si>
  <si>
    <t xml:space="preserve"> ⇒ The questions appear in Column P, which may require you to scroll to the right  ⇒</t>
  </si>
  <si>
    <t>Lab 4: Weather in Champaign-Urbana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</si>
</sst>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u/>
      <sz val="18"/>
      <color theme="0"/>
      <name val="Calibri"/>
      <family val="2"/>
      <scheme val="minor"/>
    </font>
    <font>
      <b/>
      <sz val="24"/>
      <color theme="0"/>
      <name val="Georgia"/>
      <family val="1"/>
    </font>
    <font>
      <b/>
      <sz val="12"/>
      <color theme="0"/>
      <name val="Georgia"/>
      <family val="1"/>
    </font>
    <font>
      <sz val="10"/>
      <color rgb="FF000000"/>
      <name val="Arial Unicode MS"/>
      <family val="2"/>
    </font>
    <font>
      <b/>
      <u/>
      <sz val="10"/>
      <color rgb="FF000000"/>
      <name val="Arial Unicode MS"/>
      <family val="2"/>
    </font>
    <font>
      <b/>
      <u/>
      <sz val="11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B05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4" fillId="3" borderId="12" applyNumberFormat="0" applyAlignment="0" applyProtection="0"/>
    <xf numFmtId="0" fontId="3" fillId="2" borderId="12" applyNumberFormat="0" applyAlignment="0" applyProtection="0"/>
  </cellStyleXfs>
  <cellXfs count="34">
    <xf numFmtId="0" fontId="0" fillId="0" borderId="0" xfId="0"/>
    <xf numFmtId="0" fontId="0" fillId="4" borderId="0" xfId="0" applyFill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7" fillId="4" borderId="1" xfId="0" applyFont="1" applyFill="1" applyBorder="1"/>
    <xf numFmtId="0" fontId="7" fillId="4" borderId="2" xfId="0" applyFont="1" applyFill="1" applyBorder="1"/>
    <xf numFmtId="0" fontId="7" fillId="4" borderId="3" xfId="0" applyFont="1" applyFill="1" applyBorder="1"/>
    <xf numFmtId="0" fontId="7" fillId="4" borderId="4" xfId="0" applyFont="1" applyFill="1" applyBorder="1"/>
    <xf numFmtId="0" fontId="7" fillId="4" borderId="0" xfId="0" applyFont="1" applyFill="1" applyBorder="1"/>
    <xf numFmtId="0" fontId="7" fillId="4" borderId="5" xfId="0" applyFont="1" applyFill="1" applyBorder="1"/>
    <xf numFmtId="0" fontId="7" fillId="4" borderId="6" xfId="0" applyFont="1" applyFill="1" applyBorder="1"/>
    <xf numFmtId="0" fontId="7" fillId="4" borderId="7" xfId="0" applyFont="1" applyFill="1" applyBorder="1"/>
    <xf numFmtId="0" fontId="7" fillId="4" borderId="8" xfId="0" applyFont="1" applyFill="1" applyBorder="1"/>
    <xf numFmtId="0" fontId="8" fillId="4" borderId="0" xfId="0" applyFont="1" applyFill="1" applyBorder="1" applyAlignment="1">
      <alignment horizontal="left"/>
    </xf>
    <xf numFmtId="0" fontId="9" fillId="4" borderId="0" xfId="0" applyFont="1" applyFill="1" applyBorder="1"/>
    <xf numFmtId="0" fontId="10" fillId="4" borderId="0" xfId="0" applyFont="1" applyFill="1"/>
    <xf numFmtId="0" fontId="11" fillId="4" borderId="0" xfId="0" applyFont="1" applyFill="1"/>
    <xf numFmtId="0" fontId="12" fillId="0" borderId="0" xfId="0" applyFont="1" applyAlignment="1">
      <alignment vertical="center"/>
    </xf>
    <xf numFmtId="0" fontId="0" fillId="5" borderId="9" xfId="0" applyFill="1" applyBorder="1"/>
    <xf numFmtId="0" fontId="0" fillId="5" borderId="10" xfId="0" applyFill="1" applyBorder="1"/>
    <xf numFmtId="0" fontId="5" fillId="5" borderId="9" xfId="0" applyFont="1" applyFill="1" applyBorder="1"/>
    <xf numFmtId="0" fontId="0" fillId="5" borderId="11" xfId="0" applyFill="1" applyBorder="1"/>
    <xf numFmtId="0" fontId="13" fillId="0" borderId="0" xfId="0" applyFont="1" applyAlignment="1">
      <alignment vertical="center"/>
    </xf>
    <xf numFmtId="0" fontId="14" fillId="0" borderId="0" xfId="0" applyFont="1"/>
    <xf numFmtId="0" fontId="4" fillId="3" borderId="12" xfId="1"/>
    <xf numFmtId="0" fontId="5" fillId="0" borderId="0" xfId="0" applyFont="1" applyFill="1" applyBorder="1" applyAlignment="1">
      <alignment horizontal="right"/>
    </xf>
    <xf numFmtId="0" fontId="3" fillId="2" borderId="12" xfId="2"/>
    <xf numFmtId="0" fontId="15" fillId="0" borderId="0" xfId="0" applyFont="1"/>
    <xf numFmtId="0" fontId="8" fillId="4" borderId="11" xfId="0" applyFont="1" applyFill="1" applyBorder="1"/>
    <xf numFmtId="0" fontId="16" fillId="4" borderId="9" xfId="0" applyFont="1" applyFill="1" applyBorder="1"/>
    <xf numFmtId="0" fontId="16" fillId="4" borderId="10" xfId="0" applyFont="1" applyFill="1" applyBorder="1"/>
    <xf numFmtId="0" fontId="17" fillId="0" borderId="0" xfId="0" applyFont="1"/>
    <xf numFmtId="0" fontId="17" fillId="0" borderId="0" xfId="0" applyFont="1" applyAlignment="1">
      <alignment horizontal="left"/>
    </xf>
  </cellXfs>
  <cellStyles count="3">
    <cellStyle name="Calculation" xfId="1" builtinId="22"/>
    <cellStyle name="Input" xfId="2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127000</xdr:rowOff>
    </xdr:to>
    <xdr:pic>
      <xdr:nvPicPr>
        <xdr:cNvPr id="1025" name="Picture 1" descr="CS 105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200" y="190500"/>
          <a:ext cx="762000" cy="74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31"/>
  <sheetViews>
    <sheetView tabSelected="1" workbookViewId="0">
      <selection activeCell="S1" sqref="S1"/>
    </sheetView>
  </sheetViews>
  <sheetFormatPr baseColWidth="10" defaultColWidth="8.83203125" defaultRowHeight="15" x14ac:dyDescent="0.2"/>
  <cols>
    <col min="1" max="1" width="4.33203125" customWidth="1"/>
    <col min="2" max="2" width="13" customWidth="1"/>
    <col min="3" max="3" width="9.83203125" customWidth="1"/>
    <col min="4" max="4" width="17.33203125" customWidth="1"/>
    <col min="5" max="5" width="10.33203125" customWidth="1"/>
    <col min="6" max="6" width="9.5" customWidth="1"/>
    <col min="7" max="7" width="8.1640625" customWidth="1"/>
    <col min="8" max="8" width="9" customWidth="1"/>
    <col min="9" max="9" width="8.1640625" customWidth="1"/>
    <col min="10" max="10" width="23.1640625" customWidth="1"/>
    <col min="11" max="12" width="8.83203125" customWidth="1"/>
    <col min="13" max="13" width="11.5" customWidth="1"/>
    <col min="15" max="15" width="2.5" customWidth="1"/>
    <col min="16" max="16" width="6.1640625" customWidth="1"/>
    <col min="18" max="18" width="16" customWidth="1"/>
    <col min="19" max="19" width="4" customWidth="1"/>
    <col min="22" max="22" width="8.83203125" customWidth="1"/>
    <col min="23" max="23" width="28.83203125" customWidth="1"/>
  </cols>
  <sheetData>
    <row r="1" spans="2:19" s="1" customFormat="1" x14ac:dyDescent="0.2"/>
    <row r="2" spans="2:19" s="1" customFormat="1" ht="33.75" customHeight="1" x14ac:dyDescent="0.3">
      <c r="C2" s="16" t="s">
        <v>46</v>
      </c>
    </row>
    <row r="3" spans="2:19" s="1" customFormat="1" ht="16" x14ac:dyDescent="0.2">
      <c r="C3" s="17" t="s">
        <v>3</v>
      </c>
    </row>
    <row r="4" spans="2:19" s="1" customFormat="1" ht="21" customHeight="1" x14ac:dyDescent="0.2"/>
    <row r="6" spans="2:19" x14ac:dyDescent="0.2">
      <c r="B6" s="22"/>
      <c r="C6" s="21" t="s">
        <v>45</v>
      </c>
      <c r="D6" s="19"/>
      <c r="E6" s="19"/>
      <c r="F6" s="19"/>
      <c r="G6" s="20"/>
      <c r="H6" s="22"/>
      <c r="I6" s="19"/>
      <c r="J6" s="20"/>
      <c r="P6" s="4" t="s">
        <v>19</v>
      </c>
      <c r="Q6" s="2" t="s">
        <v>27</v>
      </c>
    </row>
    <row r="7" spans="2:19" x14ac:dyDescent="0.2">
      <c r="Q7" s="3" t="s">
        <v>37</v>
      </c>
    </row>
    <row r="8" spans="2:19" ht="16" x14ac:dyDescent="0.2">
      <c r="B8" s="23" t="s">
        <v>4</v>
      </c>
      <c r="C8" s="24" t="s">
        <v>5</v>
      </c>
      <c r="D8" s="24" t="s">
        <v>15</v>
      </c>
      <c r="E8" s="24" t="s">
        <v>6</v>
      </c>
      <c r="F8" s="24" t="s">
        <v>7</v>
      </c>
      <c r="G8" s="24" t="s">
        <v>8</v>
      </c>
      <c r="H8" s="24" t="s">
        <v>9</v>
      </c>
      <c r="I8" s="24" t="s">
        <v>10</v>
      </c>
      <c r="J8" s="24" t="s">
        <v>11</v>
      </c>
      <c r="K8" s="24" t="s">
        <v>12</v>
      </c>
      <c r="L8" s="24" t="s">
        <v>13</v>
      </c>
      <c r="M8" s="24" t="s">
        <v>14</v>
      </c>
      <c r="Q8" s="4" t="s">
        <v>0</v>
      </c>
      <c r="R8" s="25"/>
      <c r="S8" s="32" t="str">
        <f>IF(R8=1069, "✓", "")</f>
        <v/>
      </c>
    </row>
    <row r="9" spans="2:19" ht="16" x14ac:dyDescent="0.2">
      <c r="B9" s="18">
        <v>2005</v>
      </c>
      <c r="C9">
        <v>1</v>
      </c>
      <c r="D9">
        <v>6.2</v>
      </c>
      <c r="E9">
        <v>17</v>
      </c>
      <c r="F9">
        <v>34.6</v>
      </c>
      <c r="G9">
        <v>21</v>
      </c>
      <c r="H9">
        <v>27.8</v>
      </c>
      <c r="I9">
        <v>9.4</v>
      </c>
      <c r="J9">
        <v>1.45</v>
      </c>
      <c r="K9">
        <v>0</v>
      </c>
      <c r="L9">
        <v>25</v>
      </c>
      <c r="M9">
        <v>9</v>
      </c>
    </row>
    <row r="10" spans="2:19" ht="16" x14ac:dyDescent="0.2">
      <c r="B10" s="18">
        <v>2005</v>
      </c>
      <c r="C10">
        <v>2</v>
      </c>
      <c r="D10">
        <v>2</v>
      </c>
      <c r="E10">
        <v>10</v>
      </c>
      <c r="F10">
        <v>42.1</v>
      </c>
      <c r="G10">
        <v>27.2</v>
      </c>
      <c r="H10">
        <v>34.700000000000003</v>
      </c>
      <c r="I10">
        <v>2.1</v>
      </c>
      <c r="J10">
        <v>0.88</v>
      </c>
      <c r="K10">
        <v>0</v>
      </c>
      <c r="L10">
        <v>22</v>
      </c>
      <c r="M10">
        <v>4</v>
      </c>
      <c r="P10" s="4" t="s">
        <v>20</v>
      </c>
      <c r="Q10" s="2" t="s">
        <v>28</v>
      </c>
    </row>
    <row r="11" spans="2:19" ht="16" x14ac:dyDescent="0.2">
      <c r="B11" s="18">
        <v>2005</v>
      </c>
      <c r="C11">
        <v>3</v>
      </c>
      <c r="D11">
        <v>1.73</v>
      </c>
      <c r="E11">
        <v>7</v>
      </c>
      <c r="F11">
        <v>48.3</v>
      </c>
      <c r="G11">
        <v>28.3</v>
      </c>
      <c r="H11">
        <v>38.299999999999997</v>
      </c>
      <c r="I11">
        <v>0.2</v>
      </c>
      <c r="J11">
        <v>0.83</v>
      </c>
      <c r="K11">
        <v>0</v>
      </c>
      <c r="L11">
        <v>22</v>
      </c>
      <c r="M11">
        <v>2</v>
      </c>
      <c r="Q11" s="4" t="s">
        <v>0</v>
      </c>
      <c r="R11" s="25"/>
      <c r="S11" s="32" t="str">
        <f>IF(R11=114, "✓", "")</f>
        <v/>
      </c>
    </row>
    <row r="12" spans="2:19" ht="16" x14ac:dyDescent="0.2">
      <c r="B12" s="18">
        <v>2005</v>
      </c>
      <c r="C12">
        <v>4</v>
      </c>
      <c r="D12">
        <v>3.98</v>
      </c>
      <c r="E12">
        <v>8</v>
      </c>
      <c r="F12">
        <v>67</v>
      </c>
      <c r="G12">
        <v>42.3</v>
      </c>
      <c r="H12">
        <v>54.7</v>
      </c>
      <c r="I12">
        <v>0</v>
      </c>
      <c r="J12">
        <v>1.98</v>
      </c>
      <c r="K12">
        <v>0</v>
      </c>
      <c r="L12">
        <v>0</v>
      </c>
      <c r="M12">
        <v>0</v>
      </c>
    </row>
    <row r="13" spans="2:19" ht="16" x14ac:dyDescent="0.2">
      <c r="B13" s="18">
        <v>2005</v>
      </c>
      <c r="C13">
        <v>5</v>
      </c>
      <c r="D13">
        <v>0.97</v>
      </c>
      <c r="E13">
        <v>5</v>
      </c>
      <c r="F13">
        <v>74.3</v>
      </c>
      <c r="G13">
        <v>48.3</v>
      </c>
      <c r="H13">
        <v>61.3</v>
      </c>
      <c r="I13">
        <v>0</v>
      </c>
      <c r="J13">
        <v>0.75</v>
      </c>
      <c r="K13">
        <v>0</v>
      </c>
      <c r="L13">
        <v>2</v>
      </c>
      <c r="M13">
        <v>0</v>
      </c>
      <c r="P13" s="4" t="s">
        <v>21</v>
      </c>
      <c r="Q13" s="2" t="s">
        <v>29</v>
      </c>
    </row>
    <row r="14" spans="2:19" ht="16" x14ac:dyDescent="0.2">
      <c r="B14" s="18">
        <v>2005</v>
      </c>
      <c r="C14">
        <v>6</v>
      </c>
      <c r="D14">
        <v>2.42</v>
      </c>
      <c r="E14">
        <v>6</v>
      </c>
      <c r="F14">
        <v>86.3</v>
      </c>
      <c r="G14">
        <v>63.7</v>
      </c>
      <c r="H14">
        <v>75</v>
      </c>
      <c r="I14">
        <v>0</v>
      </c>
      <c r="J14">
        <v>1.62</v>
      </c>
      <c r="K14">
        <v>16</v>
      </c>
      <c r="L14">
        <v>0</v>
      </c>
      <c r="M14">
        <v>0</v>
      </c>
      <c r="Q14" s="26" t="s">
        <v>16</v>
      </c>
      <c r="R14" s="27">
        <v>2008</v>
      </c>
      <c r="S14" s="28"/>
    </row>
    <row r="15" spans="2:19" ht="15" customHeight="1" x14ac:dyDescent="0.2">
      <c r="B15" s="18">
        <v>2005</v>
      </c>
      <c r="C15">
        <v>7</v>
      </c>
      <c r="D15">
        <v>4.3</v>
      </c>
      <c r="E15">
        <v>10</v>
      </c>
      <c r="F15">
        <v>86.6</v>
      </c>
      <c r="G15">
        <v>65.5</v>
      </c>
      <c r="H15">
        <v>76.099999999999994</v>
      </c>
      <c r="I15">
        <v>0</v>
      </c>
      <c r="J15">
        <v>1.07</v>
      </c>
      <c r="K15">
        <v>8</v>
      </c>
      <c r="L15">
        <v>0</v>
      </c>
      <c r="M15">
        <v>0</v>
      </c>
      <c r="Q15" s="4" t="s">
        <v>0</v>
      </c>
      <c r="R15" s="25"/>
      <c r="S15" s="32" t="str">
        <f>IF(R15=SUMIFS(L:L,B:B,R14),"✓","")</f>
        <v/>
      </c>
    </row>
    <row r="16" spans="2:19" ht="16" x14ac:dyDescent="0.2">
      <c r="B16" s="18">
        <v>2005</v>
      </c>
      <c r="C16">
        <v>8</v>
      </c>
      <c r="D16">
        <v>2.2599999999999998</v>
      </c>
      <c r="E16">
        <v>10</v>
      </c>
      <c r="F16">
        <v>85.9</v>
      </c>
      <c r="G16">
        <v>65.7</v>
      </c>
      <c r="H16">
        <v>75.8</v>
      </c>
      <c r="I16">
        <v>0</v>
      </c>
      <c r="J16">
        <v>1.02</v>
      </c>
      <c r="K16">
        <v>10</v>
      </c>
      <c r="L16">
        <v>0</v>
      </c>
      <c r="M16">
        <v>0</v>
      </c>
    </row>
    <row r="17" spans="2:24" ht="16" x14ac:dyDescent="0.2">
      <c r="B17" s="18">
        <v>2005</v>
      </c>
      <c r="C17">
        <v>9</v>
      </c>
      <c r="D17">
        <v>5.66</v>
      </c>
      <c r="E17">
        <v>7</v>
      </c>
      <c r="F17">
        <v>83.4</v>
      </c>
      <c r="G17">
        <v>58.4</v>
      </c>
      <c r="H17">
        <v>70.900000000000006</v>
      </c>
      <c r="I17">
        <v>0</v>
      </c>
      <c r="J17">
        <v>1.67</v>
      </c>
      <c r="K17">
        <v>9</v>
      </c>
      <c r="L17">
        <v>0</v>
      </c>
      <c r="M17">
        <v>0</v>
      </c>
      <c r="P17" s="4" t="s">
        <v>22</v>
      </c>
      <c r="Q17" s="2" t="s">
        <v>39</v>
      </c>
    </row>
    <row r="18" spans="2:24" ht="16" x14ac:dyDescent="0.2">
      <c r="B18" s="18">
        <v>2005</v>
      </c>
      <c r="C18">
        <v>10</v>
      </c>
      <c r="D18">
        <v>1.28</v>
      </c>
      <c r="E18">
        <v>7</v>
      </c>
      <c r="F18">
        <v>66.599999999999994</v>
      </c>
      <c r="G18">
        <v>45.1</v>
      </c>
      <c r="H18">
        <v>55.9</v>
      </c>
      <c r="I18">
        <v>0</v>
      </c>
      <c r="J18">
        <v>1.05</v>
      </c>
      <c r="K18">
        <v>0</v>
      </c>
      <c r="L18">
        <v>2</v>
      </c>
      <c r="M18">
        <v>0</v>
      </c>
      <c r="Q18" s="26" t="s">
        <v>16</v>
      </c>
      <c r="R18" s="27">
        <v>2008</v>
      </c>
    </row>
    <row r="19" spans="2:24" ht="16" x14ac:dyDescent="0.2">
      <c r="B19" s="18">
        <v>2005</v>
      </c>
      <c r="C19">
        <v>11</v>
      </c>
      <c r="D19">
        <v>3.72</v>
      </c>
      <c r="E19">
        <v>7</v>
      </c>
      <c r="F19">
        <v>54</v>
      </c>
      <c r="G19">
        <v>33.4</v>
      </c>
      <c r="H19">
        <v>43.7</v>
      </c>
      <c r="I19">
        <v>0</v>
      </c>
      <c r="J19">
        <v>1.33</v>
      </c>
      <c r="K19">
        <v>0</v>
      </c>
      <c r="L19">
        <v>13</v>
      </c>
      <c r="M19">
        <v>0</v>
      </c>
      <c r="Q19" s="26" t="s">
        <v>17</v>
      </c>
      <c r="R19" s="27">
        <v>32</v>
      </c>
    </row>
    <row r="20" spans="2:24" ht="16" x14ac:dyDescent="0.2">
      <c r="B20" s="18">
        <v>2005</v>
      </c>
      <c r="C20">
        <v>12</v>
      </c>
      <c r="D20">
        <v>1.86</v>
      </c>
      <c r="E20">
        <v>12</v>
      </c>
      <c r="F20">
        <v>31.4</v>
      </c>
      <c r="G20">
        <v>18.2</v>
      </c>
      <c r="H20">
        <v>24.8</v>
      </c>
      <c r="I20">
        <v>11.2</v>
      </c>
      <c r="J20">
        <v>0.81</v>
      </c>
      <c r="K20">
        <v>0</v>
      </c>
      <c r="L20">
        <v>26</v>
      </c>
      <c r="M20">
        <v>10</v>
      </c>
      <c r="Q20" s="4" t="s">
        <v>0</v>
      </c>
      <c r="R20" s="25"/>
      <c r="S20" s="32" t="str">
        <f>IF(R20=COUNTIFS(G:G, "&lt;" &amp; R19,B:B, R18),"✓","")</f>
        <v/>
      </c>
    </row>
    <row r="21" spans="2:24" ht="16" x14ac:dyDescent="0.2">
      <c r="B21" s="18">
        <v>2006</v>
      </c>
      <c r="C21">
        <v>1</v>
      </c>
      <c r="D21">
        <v>1.78</v>
      </c>
      <c r="E21">
        <v>9</v>
      </c>
      <c r="F21">
        <v>45.5</v>
      </c>
      <c r="G21">
        <v>30.2</v>
      </c>
      <c r="H21">
        <v>37.9</v>
      </c>
      <c r="I21">
        <v>0.4</v>
      </c>
      <c r="J21">
        <v>0.69</v>
      </c>
      <c r="K21">
        <v>0</v>
      </c>
      <c r="L21">
        <v>19</v>
      </c>
      <c r="M21">
        <v>3</v>
      </c>
    </row>
    <row r="22" spans="2:24" ht="16" x14ac:dyDescent="0.2">
      <c r="B22" s="18">
        <v>2006</v>
      </c>
      <c r="C22">
        <v>2</v>
      </c>
      <c r="D22">
        <v>0.52</v>
      </c>
      <c r="E22">
        <v>6</v>
      </c>
      <c r="F22">
        <v>41.7</v>
      </c>
      <c r="G22">
        <v>20.3</v>
      </c>
      <c r="H22">
        <v>31</v>
      </c>
      <c r="I22">
        <v>0.2</v>
      </c>
      <c r="J22">
        <v>0.3</v>
      </c>
      <c r="K22">
        <v>0</v>
      </c>
      <c r="L22">
        <v>27</v>
      </c>
      <c r="M22">
        <v>2</v>
      </c>
      <c r="P22" s="4" t="s">
        <v>23</v>
      </c>
      <c r="Q22" s="2" t="s">
        <v>30</v>
      </c>
    </row>
    <row r="23" spans="2:24" ht="16" x14ac:dyDescent="0.2">
      <c r="B23" s="18">
        <v>2006</v>
      </c>
      <c r="C23">
        <v>3</v>
      </c>
      <c r="D23">
        <v>3.46</v>
      </c>
      <c r="E23">
        <v>13</v>
      </c>
      <c r="F23">
        <v>51.2</v>
      </c>
      <c r="G23">
        <v>32.5</v>
      </c>
      <c r="H23">
        <v>41.9</v>
      </c>
      <c r="I23">
        <v>2.2000000000000002</v>
      </c>
      <c r="J23">
        <v>1.05</v>
      </c>
      <c r="K23">
        <v>0</v>
      </c>
      <c r="L23">
        <v>19</v>
      </c>
      <c r="M23">
        <v>3</v>
      </c>
      <c r="Q23" s="4" t="s">
        <v>0</v>
      </c>
      <c r="R23" s="25"/>
      <c r="S23" s="32" t="str">
        <f>IF(R23=63, "✓", "")</f>
        <v/>
      </c>
      <c r="X23" s="2"/>
    </row>
    <row r="24" spans="2:24" ht="16" x14ac:dyDescent="0.2">
      <c r="B24" s="18">
        <v>2006</v>
      </c>
      <c r="C24">
        <v>4</v>
      </c>
      <c r="D24">
        <v>4.41</v>
      </c>
      <c r="E24">
        <v>12</v>
      </c>
      <c r="F24">
        <v>68.099999999999994</v>
      </c>
      <c r="G24">
        <v>44.9</v>
      </c>
      <c r="H24">
        <v>56.5</v>
      </c>
      <c r="I24">
        <v>0</v>
      </c>
      <c r="J24">
        <v>1.22</v>
      </c>
      <c r="K24">
        <v>0</v>
      </c>
      <c r="L24">
        <v>2</v>
      </c>
      <c r="M24">
        <v>0</v>
      </c>
    </row>
    <row r="25" spans="2:24" ht="16" x14ac:dyDescent="0.2">
      <c r="B25" s="18">
        <v>2006</v>
      </c>
      <c r="C25">
        <v>5</v>
      </c>
      <c r="D25">
        <v>3.06</v>
      </c>
      <c r="E25">
        <v>15</v>
      </c>
      <c r="F25">
        <v>72.400000000000006</v>
      </c>
      <c r="G25">
        <v>51.8</v>
      </c>
      <c r="H25">
        <v>62.1</v>
      </c>
      <c r="I25">
        <v>0</v>
      </c>
      <c r="J25">
        <v>0.77</v>
      </c>
      <c r="K25">
        <v>3</v>
      </c>
      <c r="L25">
        <v>0</v>
      </c>
      <c r="M25">
        <v>0</v>
      </c>
      <c r="P25" s="4" t="s">
        <v>24</v>
      </c>
      <c r="Q25" s="2" t="s">
        <v>44</v>
      </c>
    </row>
    <row r="26" spans="2:24" ht="16" x14ac:dyDescent="0.2">
      <c r="B26" s="18">
        <v>2006</v>
      </c>
      <c r="C26">
        <v>6</v>
      </c>
      <c r="D26">
        <v>1.65</v>
      </c>
      <c r="E26">
        <v>11</v>
      </c>
      <c r="F26">
        <v>82.3</v>
      </c>
      <c r="G26">
        <v>60.4</v>
      </c>
      <c r="H26">
        <v>71.400000000000006</v>
      </c>
      <c r="I26">
        <v>0</v>
      </c>
      <c r="J26">
        <v>0.44</v>
      </c>
      <c r="K26">
        <v>4</v>
      </c>
      <c r="L26">
        <v>0</v>
      </c>
      <c r="M26">
        <v>0</v>
      </c>
      <c r="Q26" s="4" t="s">
        <v>0</v>
      </c>
      <c r="R26" s="25"/>
      <c r="S26" s="32" t="str">
        <f>IF(R26=3.3, "✓", "")</f>
        <v/>
      </c>
    </row>
    <row r="27" spans="2:24" ht="16" x14ac:dyDescent="0.2">
      <c r="B27" s="18">
        <v>2006</v>
      </c>
      <c r="C27">
        <v>7</v>
      </c>
      <c r="D27">
        <v>7.85</v>
      </c>
      <c r="E27">
        <v>15</v>
      </c>
      <c r="F27">
        <v>87.2</v>
      </c>
      <c r="G27">
        <v>66.2</v>
      </c>
      <c r="H27">
        <v>76.7</v>
      </c>
      <c r="I27">
        <v>0</v>
      </c>
      <c r="J27">
        <v>1.81</v>
      </c>
      <c r="K27">
        <v>11</v>
      </c>
      <c r="L27">
        <v>0</v>
      </c>
      <c r="M27">
        <v>0</v>
      </c>
    </row>
    <row r="28" spans="2:24" ht="16" x14ac:dyDescent="0.2">
      <c r="B28" s="18">
        <v>2006</v>
      </c>
      <c r="C28">
        <v>8</v>
      </c>
      <c r="D28">
        <v>3</v>
      </c>
      <c r="E28">
        <v>13</v>
      </c>
      <c r="F28">
        <v>82.9</v>
      </c>
      <c r="G28">
        <v>65.099999999999994</v>
      </c>
      <c r="H28">
        <v>74</v>
      </c>
      <c r="I28">
        <v>0</v>
      </c>
      <c r="J28">
        <v>0.77</v>
      </c>
      <c r="K28">
        <v>2</v>
      </c>
      <c r="L28">
        <v>0</v>
      </c>
      <c r="M28">
        <v>0</v>
      </c>
      <c r="P28" s="4" t="s">
        <v>25</v>
      </c>
      <c r="Q28" s="2" t="s">
        <v>18</v>
      </c>
    </row>
    <row r="29" spans="2:24" ht="16" x14ac:dyDescent="0.2">
      <c r="B29" s="18">
        <v>2006</v>
      </c>
      <c r="C29">
        <v>9</v>
      </c>
      <c r="D29">
        <v>1.34</v>
      </c>
      <c r="E29">
        <v>8</v>
      </c>
      <c r="F29">
        <v>74.7</v>
      </c>
      <c r="G29">
        <v>52.9</v>
      </c>
      <c r="H29">
        <v>63.8</v>
      </c>
      <c r="I29">
        <v>0</v>
      </c>
      <c r="J29">
        <v>0.62</v>
      </c>
      <c r="K29">
        <v>0</v>
      </c>
      <c r="L29">
        <v>0</v>
      </c>
      <c r="M29">
        <v>0</v>
      </c>
      <c r="Q29" s="4" t="s">
        <v>0</v>
      </c>
      <c r="R29" s="25"/>
      <c r="S29" s="32" t="str">
        <f>IF(R29=9.9, "✓", "")</f>
        <v/>
      </c>
    </row>
    <row r="30" spans="2:24" ht="16" x14ac:dyDescent="0.2">
      <c r="B30" s="18">
        <v>2006</v>
      </c>
      <c r="C30">
        <v>10</v>
      </c>
      <c r="D30">
        <v>3.78</v>
      </c>
      <c r="E30">
        <v>10</v>
      </c>
      <c r="F30">
        <v>62.5</v>
      </c>
      <c r="G30">
        <v>40.299999999999997</v>
      </c>
      <c r="H30">
        <v>51.4</v>
      </c>
      <c r="I30">
        <v>0</v>
      </c>
      <c r="J30">
        <v>2.15</v>
      </c>
      <c r="K30">
        <v>0</v>
      </c>
      <c r="L30">
        <v>8</v>
      </c>
      <c r="M30">
        <v>0</v>
      </c>
    </row>
    <row r="31" spans="2:24" ht="16" x14ac:dyDescent="0.2">
      <c r="B31" s="18">
        <v>2006</v>
      </c>
      <c r="C31">
        <v>11</v>
      </c>
      <c r="D31">
        <v>2.35</v>
      </c>
      <c r="E31">
        <v>9</v>
      </c>
      <c r="F31">
        <v>53</v>
      </c>
      <c r="G31">
        <v>34.5</v>
      </c>
      <c r="H31">
        <v>43.8</v>
      </c>
      <c r="I31">
        <v>0</v>
      </c>
      <c r="J31">
        <v>0.54</v>
      </c>
      <c r="K31">
        <v>0</v>
      </c>
      <c r="L31">
        <v>15</v>
      </c>
      <c r="M31">
        <v>0</v>
      </c>
      <c r="P31" s="4" t="s">
        <v>26</v>
      </c>
      <c r="Q31" s="2" t="s">
        <v>43</v>
      </c>
    </row>
    <row r="32" spans="2:24" ht="16" x14ac:dyDescent="0.2">
      <c r="B32" s="18">
        <v>2006</v>
      </c>
      <c r="C32">
        <v>12</v>
      </c>
      <c r="D32">
        <v>4.68</v>
      </c>
      <c r="E32">
        <v>9</v>
      </c>
      <c r="F32">
        <v>43.9</v>
      </c>
      <c r="G32">
        <v>27.5</v>
      </c>
      <c r="H32">
        <v>35.700000000000003</v>
      </c>
      <c r="I32">
        <v>0.5</v>
      </c>
      <c r="J32">
        <v>1.26</v>
      </c>
      <c r="K32">
        <v>0</v>
      </c>
      <c r="L32">
        <v>19</v>
      </c>
      <c r="M32">
        <v>1</v>
      </c>
      <c r="Q32" s="3" t="s">
        <v>42</v>
      </c>
    </row>
    <row r="33" spans="2:22" ht="16" x14ac:dyDescent="0.2">
      <c r="B33" s="18">
        <v>2007</v>
      </c>
      <c r="C33">
        <v>1</v>
      </c>
      <c r="D33">
        <v>3.03</v>
      </c>
      <c r="E33">
        <v>9</v>
      </c>
      <c r="F33">
        <v>36.1</v>
      </c>
      <c r="G33">
        <v>23.3</v>
      </c>
      <c r="H33">
        <v>29.7</v>
      </c>
      <c r="I33">
        <v>3.7</v>
      </c>
      <c r="J33">
        <v>1.06</v>
      </c>
      <c r="K33">
        <v>0</v>
      </c>
      <c r="L33">
        <v>25</v>
      </c>
      <c r="M33">
        <v>4</v>
      </c>
      <c r="Q33" s="3" t="s">
        <v>38</v>
      </c>
    </row>
    <row r="34" spans="2:22" ht="16" x14ac:dyDescent="0.2">
      <c r="B34" s="18">
        <v>2007</v>
      </c>
      <c r="C34">
        <v>2</v>
      </c>
      <c r="D34">
        <v>2.0699999999999998</v>
      </c>
      <c r="E34">
        <v>6</v>
      </c>
      <c r="F34">
        <v>26.7</v>
      </c>
      <c r="G34">
        <v>11.8</v>
      </c>
      <c r="H34">
        <v>19.3</v>
      </c>
      <c r="I34">
        <v>20</v>
      </c>
      <c r="J34">
        <v>0.74</v>
      </c>
      <c r="K34">
        <v>0</v>
      </c>
      <c r="L34">
        <v>28</v>
      </c>
      <c r="M34">
        <v>8</v>
      </c>
      <c r="Q34">
        <v>2005</v>
      </c>
      <c r="R34" s="25"/>
      <c r="S34" s="33" t="str">
        <f>IF(ROUND(R34, 2)=53.25, "✓", "")</f>
        <v/>
      </c>
    </row>
    <row r="35" spans="2:22" ht="16" x14ac:dyDescent="0.2">
      <c r="B35" s="18">
        <v>2007</v>
      </c>
      <c r="C35">
        <v>3</v>
      </c>
      <c r="D35">
        <v>2.23</v>
      </c>
      <c r="E35">
        <v>13</v>
      </c>
      <c r="F35">
        <v>58.5</v>
      </c>
      <c r="G35">
        <v>37.5</v>
      </c>
      <c r="H35">
        <v>48</v>
      </c>
      <c r="I35">
        <v>0.2</v>
      </c>
      <c r="J35">
        <v>0.48</v>
      </c>
      <c r="K35">
        <v>0</v>
      </c>
      <c r="L35">
        <v>12</v>
      </c>
      <c r="M35">
        <v>1</v>
      </c>
      <c r="Q35">
        <v>2006</v>
      </c>
      <c r="R35" s="25"/>
      <c r="S35" s="33" t="str">
        <f>IF(ROUND(R35, 2)=53.85, "✓", "")</f>
        <v/>
      </c>
    </row>
    <row r="36" spans="2:22" ht="16" x14ac:dyDescent="0.2">
      <c r="B36" s="18">
        <v>2007</v>
      </c>
      <c r="C36">
        <v>4</v>
      </c>
      <c r="D36">
        <v>2.4300000000000002</v>
      </c>
      <c r="E36">
        <v>9</v>
      </c>
      <c r="F36">
        <v>61.2</v>
      </c>
      <c r="G36">
        <v>39.299999999999997</v>
      </c>
      <c r="H36">
        <v>50.3</v>
      </c>
      <c r="I36">
        <v>0</v>
      </c>
      <c r="J36">
        <v>0.52</v>
      </c>
      <c r="K36">
        <v>0</v>
      </c>
      <c r="L36">
        <v>8</v>
      </c>
      <c r="M36">
        <v>0</v>
      </c>
      <c r="Q36">
        <v>2007</v>
      </c>
      <c r="R36" s="25"/>
      <c r="S36" s="33" t="str">
        <f>IF(ROUND(R36, 2)=53.64, "✓", "")</f>
        <v/>
      </c>
    </row>
    <row r="37" spans="2:22" ht="16" x14ac:dyDescent="0.2">
      <c r="B37" s="18">
        <v>2007</v>
      </c>
      <c r="C37">
        <v>5</v>
      </c>
      <c r="D37">
        <v>1.63</v>
      </c>
      <c r="E37">
        <v>8</v>
      </c>
      <c r="F37">
        <v>80.7</v>
      </c>
      <c r="G37">
        <v>55.4</v>
      </c>
      <c r="H37">
        <v>68.099999999999994</v>
      </c>
      <c r="I37">
        <v>0</v>
      </c>
      <c r="J37">
        <v>0.93</v>
      </c>
      <c r="K37">
        <v>1</v>
      </c>
      <c r="L37">
        <v>0</v>
      </c>
      <c r="M37">
        <v>0</v>
      </c>
      <c r="Q37">
        <v>2008</v>
      </c>
      <c r="R37" s="25"/>
      <c r="S37" s="33" t="str">
        <f>IF(ROUND(R37, 2)=50.57, "✓", "")</f>
        <v/>
      </c>
    </row>
    <row r="38" spans="2:22" ht="16" x14ac:dyDescent="0.2">
      <c r="B38" s="18">
        <v>2007</v>
      </c>
      <c r="C38">
        <v>6</v>
      </c>
      <c r="D38">
        <v>5.68</v>
      </c>
      <c r="E38">
        <v>11</v>
      </c>
      <c r="F38">
        <v>84.4</v>
      </c>
      <c r="G38">
        <v>62.5</v>
      </c>
      <c r="H38">
        <v>73.5</v>
      </c>
      <c r="I38">
        <v>0</v>
      </c>
      <c r="J38">
        <v>1.34</v>
      </c>
      <c r="K38">
        <v>7</v>
      </c>
      <c r="L38">
        <v>0</v>
      </c>
      <c r="M38">
        <v>0</v>
      </c>
      <c r="Q38">
        <v>2009</v>
      </c>
      <c r="R38" s="25"/>
      <c r="S38" s="33" t="str">
        <f>IF(ROUND(R38, 2)=51.14, "✓", "")</f>
        <v/>
      </c>
    </row>
    <row r="39" spans="2:22" ht="16" x14ac:dyDescent="0.2">
      <c r="B39" s="18">
        <v>2007</v>
      </c>
      <c r="C39">
        <v>7</v>
      </c>
      <c r="D39">
        <v>3.44</v>
      </c>
      <c r="E39">
        <v>10</v>
      </c>
      <c r="F39">
        <v>83.1</v>
      </c>
      <c r="G39">
        <v>62.6</v>
      </c>
      <c r="H39">
        <v>72.900000000000006</v>
      </c>
      <c r="I39">
        <v>0</v>
      </c>
      <c r="J39">
        <v>1.26</v>
      </c>
      <c r="K39">
        <v>0</v>
      </c>
      <c r="L39">
        <v>0</v>
      </c>
      <c r="M39">
        <v>0</v>
      </c>
      <c r="Q39">
        <v>2010</v>
      </c>
      <c r="R39" s="25"/>
      <c r="S39" s="33" t="str">
        <f>IF(ROUND(R39, 2)=52.35, "✓", "")</f>
        <v/>
      </c>
    </row>
    <row r="40" spans="2:22" ht="16" x14ac:dyDescent="0.2">
      <c r="B40" s="18">
        <v>2007</v>
      </c>
      <c r="C40">
        <v>8</v>
      </c>
      <c r="D40">
        <v>1.48</v>
      </c>
      <c r="E40">
        <v>8</v>
      </c>
      <c r="F40">
        <v>88.8</v>
      </c>
      <c r="G40">
        <v>67.5</v>
      </c>
      <c r="H40">
        <v>78.2</v>
      </c>
      <c r="I40">
        <v>0</v>
      </c>
      <c r="J40">
        <v>0.42</v>
      </c>
      <c r="K40">
        <v>16</v>
      </c>
      <c r="L40">
        <v>0</v>
      </c>
      <c r="M40">
        <v>0</v>
      </c>
      <c r="Q40">
        <v>2011</v>
      </c>
      <c r="R40" s="25"/>
      <c r="S40" s="33" t="str">
        <f>IF(ROUND(R40, 2)=53.13, "✓", "")</f>
        <v/>
      </c>
    </row>
    <row r="41" spans="2:22" ht="16" x14ac:dyDescent="0.2">
      <c r="B41" s="18">
        <v>2007</v>
      </c>
      <c r="C41">
        <v>9</v>
      </c>
      <c r="D41">
        <v>2.06</v>
      </c>
      <c r="E41">
        <v>7</v>
      </c>
      <c r="F41">
        <v>84</v>
      </c>
      <c r="G41">
        <v>57.5</v>
      </c>
      <c r="H41">
        <v>70.8</v>
      </c>
      <c r="I41">
        <v>0</v>
      </c>
      <c r="J41">
        <v>1.04</v>
      </c>
      <c r="K41">
        <v>9</v>
      </c>
      <c r="L41">
        <v>0</v>
      </c>
      <c r="M41">
        <v>0</v>
      </c>
      <c r="Q41">
        <v>2012</v>
      </c>
      <c r="R41" s="25"/>
      <c r="S41" s="33" t="str">
        <f>IF(ROUND(R41, 2)=55.47, "✓", "")</f>
        <v/>
      </c>
    </row>
    <row r="42" spans="2:22" ht="16" x14ac:dyDescent="0.2">
      <c r="B42" s="18">
        <v>2007</v>
      </c>
      <c r="C42">
        <v>10</v>
      </c>
      <c r="D42">
        <v>3.29</v>
      </c>
      <c r="E42">
        <v>9</v>
      </c>
      <c r="F42">
        <v>70.8</v>
      </c>
      <c r="G42">
        <v>48.9</v>
      </c>
      <c r="H42">
        <v>59.9</v>
      </c>
      <c r="I42">
        <v>0</v>
      </c>
      <c r="J42">
        <v>1.1100000000000001</v>
      </c>
      <c r="K42">
        <v>4</v>
      </c>
      <c r="L42">
        <v>1</v>
      </c>
      <c r="M42">
        <v>0</v>
      </c>
      <c r="Q42">
        <v>2013</v>
      </c>
      <c r="R42" s="25"/>
      <c r="S42" s="33" t="str">
        <f>IF(ROUND(R42, 2)=51.05, "✓", "")</f>
        <v/>
      </c>
    </row>
    <row r="43" spans="2:22" ht="16" x14ac:dyDescent="0.2">
      <c r="B43" s="18">
        <v>2007</v>
      </c>
      <c r="C43">
        <v>11</v>
      </c>
      <c r="D43">
        <v>3.65</v>
      </c>
      <c r="E43">
        <v>8</v>
      </c>
      <c r="F43">
        <v>51.8</v>
      </c>
      <c r="G43">
        <v>32.700000000000003</v>
      </c>
      <c r="H43">
        <v>42.3</v>
      </c>
      <c r="I43">
        <v>0</v>
      </c>
      <c r="J43">
        <v>1.96</v>
      </c>
      <c r="K43">
        <v>0</v>
      </c>
      <c r="L43">
        <v>16</v>
      </c>
      <c r="M43">
        <v>0</v>
      </c>
    </row>
    <row r="44" spans="2:22" ht="16" x14ac:dyDescent="0.2">
      <c r="B44" s="18">
        <v>2007</v>
      </c>
      <c r="C44">
        <v>12</v>
      </c>
      <c r="D44">
        <v>2.95</v>
      </c>
      <c r="E44">
        <v>18</v>
      </c>
      <c r="F44">
        <v>37.299999999999997</v>
      </c>
      <c r="G44">
        <v>24.1</v>
      </c>
      <c r="H44">
        <v>30.7</v>
      </c>
      <c r="I44">
        <v>7.8</v>
      </c>
      <c r="J44">
        <v>0.49</v>
      </c>
      <c r="K44">
        <v>0</v>
      </c>
      <c r="L44">
        <v>29</v>
      </c>
      <c r="M44">
        <v>5</v>
      </c>
      <c r="P44" s="29" t="s">
        <v>41</v>
      </c>
      <c r="Q44" s="30"/>
      <c r="R44" s="30"/>
      <c r="S44" s="30"/>
      <c r="T44" s="30"/>
      <c r="U44" s="30"/>
      <c r="V44" s="31"/>
    </row>
    <row r="45" spans="2:22" ht="16" x14ac:dyDescent="0.2">
      <c r="B45" s="18">
        <v>2008</v>
      </c>
      <c r="C45">
        <v>1</v>
      </c>
      <c r="D45">
        <v>2.31</v>
      </c>
      <c r="E45">
        <v>10</v>
      </c>
      <c r="F45">
        <v>35.299999999999997</v>
      </c>
      <c r="G45">
        <v>16.5</v>
      </c>
      <c r="H45">
        <v>25.9</v>
      </c>
      <c r="I45">
        <v>1.3</v>
      </c>
      <c r="J45">
        <v>1.4</v>
      </c>
      <c r="K45">
        <v>0</v>
      </c>
      <c r="L45">
        <v>27</v>
      </c>
      <c r="M45">
        <v>5</v>
      </c>
    </row>
    <row r="46" spans="2:22" ht="16" x14ac:dyDescent="0.2">
      <c r="B46" s="18">
        <v>2008</v>
      </c>
      <c r="C46">
        <v>2</v>
      </c>
      <c r="D46">
        <v>5.96</v>
      </c>
      <c r="E46">
        <v>17</v>
      </c>
      <c r="F46">
        <v>33.299999999999997</v>
      </c>
      <c r="G46">
        <v>17.8</v>
      </c>
      <c r="H46">
        <v>25.6</v>
      </c>
      <c r="I46">
        <v>15.2</v>
      </c>
      <c r="J46">
        <v>2.23</v>
      </c>
      <c r="K46">
        <v>0</v>
      </c>
      <c r="L46">
        <v>28</v>
      </c>
      <c r="M46">
        <v>10</v>
      </c>
      <c r="P46" s="4" t="s">
        <v>31</v>
      </c>
      <c r="Q46" s="2" t="s">
        <v>40</v>
      </c>
    </row>
    <row r="47" spans="2:22" ht="16" x14ac:dyDescent="0.2">
      <c r="B47" s="18">
        <v>2008</v>
      </c>
      <c r="C47">
        <v>3</v>
      </c>
      <c r="D47">
        <v>2.84</v>
      </c>
      <c r="E47">
        <v>11</v>
      </c>
      <c r="F47">
        <v>47.3</v>
      </c>
      <c r="G47">
        <v>30</v>
      </c>
      <c r="H47">
        <v>38.700000000000003</v>
      </c>
      <c r="I47">
        <v>2</v>
      </c>
      <c r="J47">
        <v>0.71</v>
      </c>
      <c r="K47">
        <v>0</v>
      </c>
      <c r="L47">
        <v>18</v>
      </c>
      <c r="M47">
        <v>1</v>
      </c>
      <c r="Q47" s="4" t="s">
        <v>0</v>
      </c>
      <c r="R47" s="25"/>
      <c r="S47" s="33" t="str">
        <f>IF(ROUND(R47, 2)=50.57, "✓", "")</f>
        <v/>
      </c>
    </row>
    <row r="48" spans="2:22" ht="16" x14ac:dyDescent="0.2">
      <c r="B48" s="18">
        <v>2008</v>
      </c>
      <c r="C48">
        <v>4</v>
      </c>
      <c r="D48">
        <v>3.01</v>
      </c>
      <c r="E48">
        <v>12</v>
      </c>
      <c r="F48">
        <v>61.9</v>
      </c>
      <c r="G48">
        <v>40.5</v>
      </c>
      <c r="H48">
        <v>51.2</v>
      </c>
      <c r="I48">
        <v>0</v>
      </c>
      <c r="J48">
        <v>1.29</v>
      </c>
      <c r="K48">
        <v>0</v>
      </c>
      <c r="L48">
        <v>5</v>
      </c>
      <c r="M48">
        <v>0</v>
      </c>
    </row>
    <row r="49" spans="2:23" ht="16" x14ac:dyDescent="0.2">
      <c r="B49" s="18">
        <v>2008</v>
      </c>
      <c r="C49">
        <v>5</v>
      </c>
      <c r="D49">
        <v>6.07</v>
      </c>
      <c r="E49">
        <v>15</v>
      </c>
      <c r="F49">
        <v>68.8</v>
      </c>
      <c r="G49">
        <v>48</v>
      </c>
      <c r="H49">
        <v>58.4</v>
      </c>
      <c r="I49">
        <v>0</v>
      </c>
      <c r="J49">
        <v>1.4</v>
      </c>
      <c r="K49">
        <v>0</v>
      </c>
      <c r="L49">
        <v>0</v>
      </c>
      <c r="M49">
        <v>0</v>
      </c>
      <c r="P49" s="4" t="s">
        <v>32</v>
      </c>
      <c r="Q49" s="2" t="s">
        <v>35</v>
      </c>
    </row>
    <row r="50" spans="2:23" ht="16" x14ac:dyDescent="0.2">
      <c r="B50" s="18">
        <v>2008</v>
      </c>
      <c r="C50">
        <v>6</v>
      </c>
      <c r="D50">
        <v>6.4</v>
      </c>
      <c r="E50">
        <v>11</v>
      </c>
      <c r="F50">
        <v>83.4</v>
      </c>
      <c r="G50">
        <v>63</v>
      </c>
      <c r="H50">
        <v>73.2</v>
      </c>
      <c r="I50">
        <v>0</v>
      </c>
      <c r="J50">
        <v>2.46</v>
      </c>
      <c r="K50">
        <v>0</v>
      </c>
      <c r="L50">
        <v>0</v>
      </c>
      <c r="M50">
        <v>0</v>
      </c>
      <c r="Q50" s="3" t="s">
        <v>33</v>
      </c>
    </row>
    <row r="51" spans="2:23" ht="16" x14ac:dyDescent="0.2">
      <c r="B51" s="18">
        <v>2008</v>
      </c>
      <c r="C51">
        <v>7</v>
      </c>
      <c r="D51">
        <v>7.89</v>
      </c>
      <c r="E51">
        <v>15</v>
      </c>
      <c r="F51">
        <v>83.8</v>
      </c>
      <c r="G51">
        <v>63.7</v>
      </c>
      <c r="H51">
        <v>73.8</v>
      </c>
      <c r="I51">
        <v>0</v>
      </c>
      <c r="J51">
        <v>1.88</v>
      </c>
      <c r="K51">
        <v>0</v>
      </c>
      <c r="L51">
        <v>0</v>
      </c>
      <c r="M51">
        <v>0</v>
      </c>
      <c r="Q51" s="4" t="s">
        <v>0</v>
      </c>
      <c r="R51" s="25"/>
      <c r="S51" s="33" t="str">
        <f>IF(ROUND(R51, 2)=2008, "✓", "")</f>
        <v/>
      </c>
    </row>
    <row r="52" spans="2:23" ht="16" x14ac:dyDescent="0.2">
      <c r="B52" s="18">
        <v>2008</v>
      </c>
      <c r="C52">
        <v>8</v>
      </c>
      <c r="D52">
        <v>0.79</v>
      </c>
      <c r="E52">
        <v>9</v>
      </c>
      <c r="F52">
        <v>82.4</v>
      </c>
      <c r="G52">
        <v>61.7</v>
      </c>
      <c r="H52">
        <v>72.099999999999994</v>
      </c>
      <c r="I52">
        <v>0</v>
      </c>
      <c r="J52">
        <v>0.34</v>
      </c>
      <c r="K52">
        <v>1</v>
      </c>
      <c r="L52">
        <v>0</v>
      </c>
      <c r="M52">
        <v>0</v>
      </c>
    </row>
    <row r="53" spans="2:23" ht="16" x14ac:dyDescent="0.2">
      <c r="B53" s="18">
        <v>2008</v>
      </c>
      <c r="C53">
        <v>9</v>
      </c>
      <c r="D53">
        <v>8.15</v>
      </c>
      <c r="E53">
        <v>11</v>
      </c>
      <c r="F53">
        <v>77.5</v>
      </c>
      <c r="G53">
        <v>57.3</v>
      </c>
      <c r="H53">
        <v>67.400000000000006</v>
      </c>
      <c r="I53">
        <v>0</v>
      </c>
      <c r="J53">
        <v>3.3</v>
      </c>
      <c r="K53">
        <v>1</v>
      </c>
      <c r="L53">
        <v>0</v>
      </c>
      <c r="M53">
        <v>0</v>
      </c>
      <c r="P53" s="4" t="s">
        <v>34</v>
      </c>
      <c r="Q53" s="2" t="s">
        <v>36</v>
      </c>
    </row>
    <row r="54" spans="2:23" ht="16" x14ac:dyDescent="0.2">
      <c r="B54" s="18">
        <v>2008</v>
      </c>
      <c r="C54">
        <v>10</v>
      </c>
      <c r="D54">
        <v>2.96</v>
      </c>
      <c r="E54">
        <v>6</v>
      </c>
      <c r="F54">
        <v>66.5</v>
      </c>
      <c r="G54">
        <v>43</v>
      </c>
      <c r="H54">
        <v>54.8</v>
      </c>
      <c r="I54">
        <v>0</v>
      </c>
      <c r="J54">
        <v>1.1200000000000001</v>
      </c>
      <c r="K54">
        <v>0</v>
      </c>
      <c r="L54">
        <v>3</v>
      </c>
      <c r="M54">
        <v>0</v>
      </c>
      <c r="Q54" s="26" t="s">
        <v>16</v>
      </c>
      <c r="R54" s="27">
        <v>2008</v>
      </c>
    </row>
    <row r="55" spans="2:23" ht="16" x14ac:dyDescent="0.2">
      <c r="B55" s="18">
        <v>2008</v>
      </c>
      <c r="C55">
        <v>11</v>
      </c>
      <c r="D55">
        <v>1.31</v>
      </c>
      <c r="E55">
        <v>7</v>
      </c>
      <c r="F55">
        <v>48</v>
      </c>
      <c r="G55">
        <v>31</v>
      </c>
      <c r="H55">
        <v>39.5</v>
      </c>
      <c r="I55">
        <v>2.4</v>
      </c>
      <c r="J55">
        <v>0.27</v>
      </c>
      <c r="K55">
        <v>0</v>
      </c>
      <c r="L55">
        <v>18</v>
      </c>
      <c r="M55">
        <v>1</v>
      </c>
      <c r="Q55" s="4" t="s">
        <v>0</v>
      </c>
      <c r="R55" s="25"/>
      <c r="S55" s="33" t="str">
        <f>IF(IF(R51=R54, "Yes", "No")=R55, "✓", "")</f>
        <v/>
      </c>
    </row>
    <row r="56" spans="2:23" ht="16" x14ac:dyDescent="0.2">
      <c r="B56" s="18">
        <v>2008</v>
      </c>
      <c r="C56">
        <v>12</v>
      </c>
      <c r="D56">
        <v>4.8899999999999997</v>
      </c>
      <c r="E56">
        <v>14</v>
      </c>
      <c r="F56">
        <v>34.4</v>
      </c>
      <c r="G56">
        <v>18</v>
      </c>
      <c r="H56">
        <v>26.2</v>
      </c>
      <c r="I56">
        <v>4.2</v>
      </c>
      <c r="J56">
        <v>1.41</v>
      </c>
      <c r="K56">
        <v>0</v>
      </c>
      <c r="L56">
        <v>28</v>
      </c>
      <c r="M56">
        <v>8</v>
      </c>
    </row>
    <row r="57" spans="2:23" ht="13.5" customHeight="1" x14ac:dyDescent="0.2">
      <c r="B57" s="18">
        <v>2009</v>
      </c>
      <c r="C57">
        <v>1</v>
      </c>
      <c r="D57">
        <v>0.68</v>
      </c>
      <c r="E57">
        <v>6</v>
      </c>
      <c r="F57">
        <v>27.7</v>
      </c>
      <c r="G57">
        <v>9.9</v>
      </c>
      <c r="H57">
        <v>18.8</v>
      </c>
      <c r="I57">
        <v>9.9</v>
      </c>
      <c r="J57">
        <v>0.37</v>
      </c>
      <c r="K57">
        <v>0</v>
      </c>
      <c r="L57">
        <v>31</v>
      </c>
      <c r="M57">
        <v>7</v>
      </c>
    </row>
    <row r="58" spans="2:23" ht="16" x14ac:dyDescent="0.2">
      <c r="B58" s="18">
        <v>2009</v>
      </c>
      <c r="C58">
        <v>2</v>
      </c>
      <c r="D58">
        <v>1.68</v>
      </c>
      <c r="E58">
        <v>8</v>
      </c>
      <c r="F58">
        <v>40.5</v>
      </c>
      <c r="G58">
        <v>21.8</v>
      </c>
      <c r="H58">
        <v>31.1</v>
      </c>
      <c r="I58">
        <v>2</v>
      </c>
      <c r="J58">
        <v>0.79</v>
      </c>
      <c r="K58">
        <v>0</v>
      </c>
      <c r="L58">
        <v>24</v>
      </c>
      <c r="M58">
        <v>4</v>
      </c>
    </row>
    <row r="59" spans="2:23" ht="16" x14ac:dyDescent="0.2">
      <c r="B59" s="18">
        <v>2009</v>
      </c>
      <c r="C59">
        <v>3</v>
      </c>
      <c r="D59">
        <v>2.62</v>
      </c>
      <c r="E59">
        <v>7</v>
      </c>
      <c r="F59">
        <v>54.7</v>
      </c>
      <c r="G59">
        <v>32.200000000000003</v>
      </c>
      <c r="H59">
        <v>43.5</v>
      </c>
      <c r="I59">
        <v>0.2</v>
      </c>
      <c r="J59">
        <v>0.76</v>
      </c>
      <c r="K59">
        <v>0</v>
      </c>
      <c r="L59">
        <v>14</v>
      </c>
      <c r="M59">
        <v>1</v>
      </c>
      <c r="P59" s="5"/>
      <c r="Q59" s="6"/>
      <c r="R59" s="6"/>
      <c r="S59" s="6"/>
      <c r="T59" s="6"/>
      <c r="U59" s="6"/>
      <c r="V59" s="6"/>
      <c r="W59" s="7"/>
    </row>
    <row r="60" spans="2:23" ht="24" x14ac:dyDescent="0.3">
      <c r="B60" s="18">
        <v>2009</v>
      </c>
      <c r="C60">
        <v>4</v>
      </c>
      <c r="D60">
        <v>6.94</v>
      </c>
      <c r="E60">
        <v>14</v>
      </c>
      <c r="F60">
        <v>61.3</v>
      </c>
      <c r="G60">
        <v>41</v>
      </c>
      <c r="H60">
        <v>51.2</v>
      </c>
      <c r="I60">
        <v>0.4</v>
      </c>
      <c r="J60">
        <v>1.85</v>
      </c>
      <c r="K60">
        <v>0</v>
      </c>
      <c r="L60">
        <v>7</v>
      </c>
      <c r="M60">
        <v>1</v>
      </c>
      <c r="P60" s="8"/>
      <c r="Q60" s="15" t="s">
        <v>2</v>
      </c>
      <c r="R60" s="9"/>
      <c r="S60" s="9"/>
      <c r="T60" s="9"/>
      <c r="U60" s="9"/>
      <c r="V60" s="9"/>
      <c r="W60" s="10"/>
    </row>
    <row r="61" spans="2:23" ht="16" x14ac:dyDescent="0.2">
      <c r="B61" s="18">
        <v>2009</v>
      </c>
      <c r="C61">
        <v>5</v>
      </c>
      <c r="D61">
        <v>5.71</v>
      </c>
      <c r="E61">
        <v>14</v>
      </c>
      <c r="F61">
        <v>73.900000000000006</v>
      </c>
      <c r="G61">
        <v>52.6</v>
      </c>
      <c r="H61">
        <v>63.2</v>
      </c>
      <c r="I61">
        <v>0</v>
      </c>
      <c r="J61">
        <v>1.44</v>
      </c>
      <c r="K61">
        <v>0</v>
      </c>
      <c r="L61">
        <v>0</v>
      </c>
      <c r="M61">
        <v>0</v>
      </c>
      <c r="P61" s="8"/>
      <c r="Q61" s="14" t="s">
        <v>1</v>
      </c>
      <c r="R61" s="9"/>
      <c r="S61" s="9"/>
      <c r="T61" s="9"/>
      <c r="U61" s="9"/>
      <c r="V61" s="9"/>
      <c r="W61" s="10"/>
    </row>
    <row r="62" spans="2:23" ht="16" x14ac:dyDescent="0.2">
      <c r="B62" s="18">
        <v>2009</v>
      </c>
      <c r="C62">
        <v>6</v>
      </c>
      <c r="D62">
        <v>4.42</v>
      </c>
      <c r="E62">
        <v>14</v>
      </c>
      <c r="F62">
        <v>84.5</v>
      </c>
      <c r="G62">
        <v>64.599999999999994</v>
      </c>
      <c r="H62">
        <v>74.5</v>
      </c>
      <c r="I62">
        <v>0</v>
      </c>
      <c r="J62">
        <v>1.1299999999999999</v>
      </c>
      <c r="K62">
        <v>10</v>
      </c>
      <c r="L62">
        <v>0</v>
      </c>
      <c r="M62">
        <v>0</v>
      </c>
      <c r="P62" s="11"/>
      <c r="Q62" s="12"/>
      <c r="R62" s="12"/>
      <c r="S62" s="12"/>
      <c r="T62" s="12"/>
      <c r="U62" s="12"/>
      <c r="V62" s="12"/>
      <c r="W62" s="13"/>
    </row>
    <row r="63" spans="2:23" ht="16" x14ac:dyDescent="0.2">
      <c r="B63" s="18">
        <v>2009</v>
      </c>
      <c r="C63">
        <v>7</v>
      </c>
      <c r="D63">
        <v>6.3</v>
      </c>
      <c r="E63">
        <v>12</v>
      </c>
      <c r="F63">
        <v>79.2</v>
      </c>
      <c r="G63">
        <v>60.8</v>
      </c>
      <c r="H63">
        <v>70</v>
      </c>
      <c r="I63">
        <v>0</v>
      </c>
      <c r="J63">
        <v>1.67</v>
      </c>
      <c r="K63">
        <v>0</v>
      </c>
      <c r="L63">
        <v>0</v>
      </c>
      <c r="M63">
        <v>0</v>
      </c>
    </row>
    <row r="64" spans="2:23" ht="16" x14ac:dyDescent="0.2">
      <c r="B64" s="18">
        <v>2009</v>
      </c>
      <c r="C64">
        <v>8</v>
      </c>
      <c r="D64">
        <v>5.62</v>
      </c>
      <c r="E64">
        <v>12</v>
      </c>
      <c r="F64">
        <v>80.5</v>
      </c>
      <c r="G64">
        <v>60.4</v>
      </c>
      <c r="H64">
        <v>70.400000000000006</v>
      </c>
      <c r="I64">
        <v>0</v>
      </c>
      <c r="J64">
        <v>2.67</v>
      </c>
      <c r="K64">
        <v>3</v>
      </c>
      <c r="L64">
        <v>0</v>
      </c>
      <c r="M64">
        <v>0</v>
      </c>
    </row>
    <row r="65" spans="2:13" ht="16" x14ac:dyDescent="0.2">
      <c r="B65" s="18">
        <v>2009</v>
      </c>
      <c r="C65">
        <v>9</v>
      </c>
      <c r="D65">
        <v>0.8</v>
      </c>
      <c r="E65">
        <v>7</v>
      </c>
      <c r="F65">
        <v>76.400000000000006</v>
      </c>
      <c r="G65">
        <v>57</v>
      </c>
      <c r="H65">
        <v>66.7</v>
      </c>
      <c r="I65">
        <v>0</v>
      </c>
      <c r="J65">
        <v>0.4</v>
      </c>
      <c r="K65">
        <v>0</v>
      </c>
      <c r="L65">
        <v>0</v>
      </c>
      <c r="M65">
        <v>0</v>
      </c>
    </row>
    <row r="66" spans="2:13" ht="16" x14ac:dyDescent="0.2">
      <c r="B66" s="18">
        <v>2009</v>
      </c>
      <c r="C66">
        <v>10</v>
      </c>
      <c r="D66">
        <v>8.7899999999999991</v>
      </c>
      <c r="E66">
        <v>20</v>
      </c>
      <c r="F66">
        <v>58</v>
      </c>
      <c r="G66">
        <v>41.5</v>
      </c>
      <c r="H66">
        <v>49.8</v>
      </c>
      <c r="I66">
        <v>0</v>
      </c>
      <c r="J66">
        <v>1.97</v>
      </c>
      <c r="K66">
        <v>0</v>
      </c>
      <c r="L66">
        <v>1</v>
      </c>
      <c r="M66">
        <v>0</v>
      </c>
    </row>
    <row r="67" spans="2:13" ht="16" x14ac:dyDescent="0.2">
      <c r="B67" s="18">
        <v>2009</v>
      </c>
      <c r="C67">
        <v>11</v>
      </c>
      <c r="D67">
        <v>3.92</v>
      </c>
      <c r="E67">
        <v>12</v>
      </c>
      <c r="F67">
        <v>55.6</v>
      </c>
      <c r="G67">
        <v>36.799999999999997</v>
      </c>
      <c r="H67">
        <v>46.2</v>
      </c>
      <c r="I67">
        <v>0</v>
      </c>
      <c r="J67">
        <v>1.51</v>
      </c>
      <c r="K67">
        <v>0</v>
      </c>
      <c r="L67">
        <v>9</v>
      </c>
      <c r="M67">
        <v>0</v>
      </c>
    </row>
    <row r="68" spans="2:13" ht="16" x14ac:dyDescent="0.2">
      <c r="B68" s="18">
        <v>2009</v>
      </c>
      <c r="C68">
        <v>12</v>
      </c>
      <c r="D68">
        <v>3.77</v>
      </c>
      <c r="E68">
        <v>11</v>
      </c>
      <c r="F68">
        <v>35.5</v>
      </c>
      <c r="G68">
        <v>21.1</v>
      </c>
      <c r="H68">
        <v>28.3</v>
      </c>
      <c r="I68">
        <v>6.9</v>
      </c>
      <c r="J68">
        <v>1.18</v>
      </c>
      <c r="K68">
        <v>0</v>
      </c>
      <c r="L68">
        <v>28</v>
      </c>
      <c r="M68">
        <v>6</v>
      </c>
    </row>
    <row r="69" spans="2:13" ht="16" x14ac:dyDescent="0.2">
      <c r="B69" s="18">
        <v>2010</v>
      </c>
      <c r="C69">
        <v>1</v>
      </c>
      <c r="D69">
        <v>1.24</v>
      </c>
      <c r="E69">
        <v>7</v>
      </c>
      <c r="F69">
        <v>25.9</v>
      </c>
      <c r="G69">
        <v>13.9</v>
      </c>
      <c r="H69">
        <v>19.899999999999999</v>
      </c>
      <c r="I69">
        <v>8.6999999999999993</v>
      </c>
      <c r="J69">
        <v>0.36</v>
      </c>
      <c r="K69">
        <v>0</v>
      </c>
      <c r="L69">
        <v>30</v>
      </c>
      <c r="M69">
        <v>4</v>
      </c>
    </row>
    <row r="70" spans="2:13" ht="16" x14ac:dyDescent="0.2">
      <c r="B70" s="18">
        <v>2010</v>
      </c>
      <c r="C70">
        <v>2</v>
      </c>
      <c r="D70">
        <v>1.61</v>
      </c>
      <c r="E70">
        <v>9</v>
      </c>
      <c r="F70">
        <v>31.2</v>
      </c>
      <c r="G70">
        <v>17.600000000000001</v>
      </c>
      <c r="H70">
        <v>24.4</v>
      </c>
      <c r="I70">
        <v>11.5</v>
      </c>
      <c r="J70">
        <v>0.65</v>
      </c>
      <c r="K70">
        <v>0</v>
      </c>
      <c r="L70">
        <v>27</v>
      </c>
      <c r="M70">
        <v>7</v>
      </c>
    </row>
    <row r="71" spans="2:13" ht="16" x14ac:dyDescent="0.2">
      <c r="B71" s="18">
        <v>2010</v>
      </c>
      <c r="C71">
        <v>3</v>
      </c>
      <c r="D71">
        <v>2.91</v>
      </c>
      <c r="E71">
        <v>12</v>
      </c>
      <c r="F71">
        <v>53.5</v>
      </c>
      <c r="G71">
        <v>34</v>
      </c>
      <c r="H71">
        <v>43.8</v>
      </c>
      <c r="I71">
        <v>0</v>
      </c>
      <c r="J71">
        <v>0.71</v>
      </c>
      <c r="K71">
        <v>0</v>
      </c>
      <c r="L71">
        <v>14</v>
      </c>
      <c r="M71">
        <v>0</v>
      </c>
    </row>
    <row r="72" spans="2:13" ht="16" x14ac:dyDescent="0.2">
      <c r="B72" s="18">
        <v>2010</v>
      </c>
      <c r="C72">
        <v>4</v>
      </c>
      <c r="D72">
        <v>2.08</v>
      </c>
      <c r="E72">
        <v>11</v>
      </c>
      <c r="F72">
        <v>70.400000000000006</v>
      </c>
      <c r="G72">
        <v>45.7</v>
      </c>
      <c r="H72">
        <v>58</v>
      </c>
      <c r="I72">
        <v>0</v>
      </c>
      <c r="J72">
        <v>0.65</v>
      </c>
      <c r="K72">
        <v>0</v>
      </c>
      <c r="L72">
        <v>1</v>
      </c>
      <c r="M72">
        <v>0</v>
      </c>
    </row>
    <row r="73" spans="2:13" ht="16" x14ac:dyDescent="0.2">
      <c r="B73" s="18">
        <v>2010</v>
      </c>
      <c r="C73">
        <v>5</v>
      </c>
      <c r="D73">
        <v>3.41</v>
      </c>
      <c r="E73">
        <v>14</v>
      </c>
      <c r="F73">
        <v>74.7</v>
      </c>
      <c r="G73">
        <v>54.5</v>
      </c>
      <c r="H73">
        <v>64.599999999999994</v>
      </c>
      <c r="I73">
        <v>0</v>
      </c>
      <c r="J73">
        <v>0.9</v>
      </c>
      <c r="K73">
        <v>3</v>
      </c>
      <c r="L73">
        <v>0</v>
      </c>
      <c r="M73">
        <v>0</v>
      </c>
    </row>
    <row r="74" spans="2:13" ht="16" x14ac:dyDescent="0.2">
      <c r="B74" s="18">
        <v>2010</v>
      </c>
      <c r="C74">
        <v>6</v>
      </c>
      <c r="D74">
        <v>8.33</v>
      </c>
      <c r="E74">
        <v>17</v>
      </c>
      <c r="F74">
        <v>84.2</v>
      </c>
      <c r="G74">
        <v>65.400000000000006</v>
      </c>
      <c r="H74">
        <v>74.8</v>
      </c>
      <c r="I74">
        <v>0</v>
      </c>
      <c r="J74">
        <v>1.35</v>
      </c>
      <c r="K74">
        <v>3</v>
      </c>
      <c r="L74">
        <v>0</v>
      </c>
      <c r="M74">
        <v>0</v>
      </c>
    </row>
    <row r="75" spans="2:13" ht="16" x14ac:dyDescent="0.2">
      <c r="B75" s="18">
        <v>2010</v>
      </c>
      <c r="C75">
        <v>7</v>
      </c>
      <c r="D75">
        <v>3.75</v>
      </c>
      <c r="E75">
        <v>10</v>
      </c>
      <c r="F75">
        <v>86.9</v>
      </c>
      <c r="G75">
        <v>67</v>
      </c>
      <c r="H75">
        <v>77</v>
      </c>
      <c r="I75">
        <v>0</v>
      </c>
      <c r="J75">
        <v>1.17</v>
      </c>
      <c r="K75">
        <v>9</v>
      </c>
      <c r="L75">
        <v>0</v>
      </c>
      <c r="M75">
        <v>0</v>
      </c>
    </row>
    <row r="76" spans="2:13" ht="16" x14ac:dyDescent="0.2">
      <c r="B76" s="18">
        <v>2010</v>
      </c>
      <c r="C76">
        <v>8</v>
      </c>
      <c r="D76">
        <v>1.64</v>
      </c>
      <c r="E76">
        <v>6</v>
      </c>
      <c r="F76">
        <v>88.4</v>
      </c>
      <c r="G76">
        <v>65.8</v>
      </c>
      <c r="H76">
        <v>77.099999999999994</v>
      </c>
      <c r="I76">
        <v>0</v>
      </c>
      <c r="J76">
        <v>0.92</v>
      </c>
      <c r="K76">
        <v>14</v>
      </c>
      <c r="L76">
        <v>0</v>
      </c>
      <c r="M76">
        <v>0</v>
      </c>
    </row>
    <row r="77" spans="2:13" ht="16" x14ac:dyDescent="0.2">
      <c r="B77" s="18">
        <v>2010</v>
      </c>
      <c r="C77">
        <v>9</v>
      </c>
      <c r="D77">
        <v>3.2</v>
      </c>
      <c r="E77">
        <v>12</v>
      </c>
      <c r="F77">
        <v>79.400000000000006</v>
      </c>
      <c r="G77">
        <v>55.3</v>
      </c>
      <c r="H77">
        <v>67.400000000000006</v>
      </c>
      <c r="I77">
        <v>0</v>
      </c>
      <c r="J77">
        <v>0.95</v>
      </c>
      <c r="K77">
        <v>3</v>
      </c>
      <c r="L77">
        <v>0</v>
      </c>
      <c r="M77">
        <v>0</v>
      </c>
    </row>
    <row r="78" spans="2:13" ht="16" x14ac:dyDescent="0.2">
      <c r="B78" s="18">
        <v>2010</v>
      </c>
      <c r="C78">
        <v>10</v>
      </c>
      <c r="D78">
        <v>1.1000000000000001</v>
      </c>
      <c r="E78">
        <v>6</v>
      </c>
      <c r="F78">
        <v>69.5</v>
      </c>
      <c r="G78">
        <v>43.2</v>
      </c>
      <c r="H78">
        <v>56.3</v>
      </c>
      <c r="I78">
        <v>0</v>
      </c>
      <c r="J78">
        <v>0.38</v>
      </c>
      <c r="K78">
        <v>0</v>
      </c>
      <c r="L78">
        <v>4</v>
      </c>
      <c r="M78">
        <v>0</v>
      </c>
    </row>
    <row r="79" spans="2:13" ht="16" x14ac:dyDescent="0.2">
      <c r="B79" s="18">
        <v>2010</v>
      </c>
      <c r="C79">
        <v>11</v>
      </c>
      <c r="D79">
        <v>3.85</v>
      </c>
      <c r="E79">
        <v>7</v>
      </c>
      <c r="F79">
        <v>53.8</v>
      </c>
      <c r="G79">
        <v>30.7</v>
      </c>
      <c r="H79">
        <v>42.2</v>
      </c>
      <c r="I79">
        <v>0</v>
      </c>
      <c r="J79">
        <v>1.57</v>
      </c>
      <c r="K79">
        <v>0</v>
      </c>
      <c r="L79">
        <v>20</v>
      </c>
      <c r="M79">
        <v>0</v>
      </c>
    </row>
    <row r="80" spans="2:13" ht="16" x14ac:dyDescent="0.2">
      <c r="B80" s="18">
        <v>2010</v>
      </c>
      <c r="C80">
        <v>12</v>
      </c>
      <c r="D80">
        <v>2.5499999999999998</v>
      </c>
      <c r="E80">
        <v>9</v>
      </c>
      <c r="F80">
        <v>29.4</v>
      </c>
      <c r="G80">
        <v>16.100000000000001</v>
      </c>
      <c r="H80">
        <v>22.7</v>
      </c>
      <c r="I80">
        <v>20.399999999999999</v>
      </c>
      <c r="J80">
        <v>1.05</v>
      </c>
      <c r="K80">
        <v>0</v>
      </c>
      <c r="L80">
        <v>29</v>
      </c>
      <c r="M80">
        <v>10</v>
      </c>
    </row>
    <row r="81" spans="2:13" ht="16" x14ac:dyDescent="0.2">
      <c r="B81" s="18">
        <v>2011</v>
      </c>
      <c r="C81">
        <v>1</v>
      </c>
      <c r="D81">
        <v>0.66</v>
      </c>
      <c r="E81">
        <v>9</v>
      </c>
      <c r="F81">
        <v>28.6</v>
      </c>
      <c r="G81">
        <v>14</v>
      </c>
      <c r="H81">
        <v>21.3</v>
      </c>
      <c r="I81">
        <v>8.1</v>
      </c>
      <c r="J81">
        <v>0.17</v>
      </c>
      <c r="K81">
        <v>0</v>
      </c>
      <c r="L81">
        <v>31</v>
      </c>
      <c r="M81">
        <v>9</v>
      </c>
    </row>
    <row r="82" spans="2:13" ht="16" x14ac:dyDescent="0.2">
      <c r="B82" s="18">
        <v>2011</v>
      </c>
      <c r="C82">
        <v>2</v>
      </c>
      <c r="D82">
        <v>3.77</v>
      </c>
      <c r="E82">
        <v>10</v>
      </c>
      <c r="F82">
        <v>36.4</v>
      </c>
      <c r="G82">
        <v>21.8</v>
      </c>
      <c r="H82">
        <v>29.1</v>
      </c>
      <c r="I82">
        <v>12.4</v>
      </c>
      <c r="J82">
        <v>1.01</v>
      </c>
      <c r="K82">
        <v>0</v>
      </c>
      <c r="L82">
        <v>24</v>
      </c>
      <c r="M82">
        <v>5</v>
      </c>
    </row>
    <row r="83" spans="2:13" ht="16" x14ac:dyDescent="0.2">
      <c r="B83" s="18">
        <v>2011</v>
      </c>
      <c r="C83">
        <v>3</v>
      </c>
      <c r="D83">
        <v>1.36</v>
      </c>
      <c r="E83">
        <v>8</v>
      </c>
      <c r="F83">
        <v>51.2</v>
      </c>
      <c r="G83">
        <v>31.9</v>
      </c>
      <c r="H83">
        <v>41.5</v>
      </c>
      <c r="I83">
        <v>0.2</v>
      </c>
      <c r="J83">
        <v>0.56000000000000005</v>
      </c>
      <c r="K83">
        <v>0</v>
      </c>
      <c r="L83">
        <v>20</v>
      </c>
      <c r="M83">
        <v>1</v>
      </c>
    </row>
    <row r="84" spans="2:13" ht="16" x14ac:dyDescent="0.2">
      <c r="B84" s="18">
        <v>2011</v>
      </c>
      <c r="C84">
        <v>4</v>
      </c>
      <c r="D84">
        <v>7.42</v>
      </c>
      <c r="E84">
        <v>19</v>
      </c>
      <c r="F84">
        <v>64.099999999999994</v>
      </c>
      <c r="G84">
        <v>42.8</v>
      </c>
      <c r="H84">
        <v>53.5</v>
      </c>
      <c r="I84">
        <v>0</v>
      </c>
      <c r="J84">
        <v>2.1800000000000002</v>
      </c>
      <c r="K84">
        <v>0</v>
      </c>
      <c r="L84">
        <v>2</v>
      </c>
      <c r="M84">
        <v>0</v>
      </c>
    </row>
    <row r="85" spans="2:13" ht="16" x14ac:dyDescent="0.2">
      <c r="B85" s="18">
        <v>2011</v>
      </c>
      <c r="C85">
        <v>5</v>
      </c>
      <c r="D85">
        <v>4.93</v>
      </c>
      <c r="E85">
        <v>14</v>
      </c>
      <c r="F85">
        <v>72</v>
      </c>
      <c r="G85">
        <v>51.8</v>
      </c>
      <c r="H85">
        <v>61.9</v>
      </c>
      <c r="I85">
        <v>0</v>
      </c>
      <c r="J85">
        <v>1.52</v>
      </c>
      <c r="K85">
        <v>0</v>
      </c>
      <c r="L85">
        <v>0</v>
      </c>
      <c r="M85">
        <v>0</v>
      </c>
    </row>
    <row r="86" spans="2:13" ht="16" x14ac:dyDescent="0.2">
      <c r="B86" s="18">
        <v>2011</v>
      </c>
      <c r="C86">
        <v>6</v>
      </c>
      <c r="D86">
        <v>4.18</v>
      </c>
      <c r="E86">
        <v>13</v>
      </c>
      <c r="F86">
        <v>83.2</v>
      </c>
      <c r="G86">
        <v>62.9</v>
      </c>
      <c r="H86">
        <v>73.099999999999994</v>
      </c>
      <c r="I86">
        <v>0</v>
      </c>
      <c r="J86">
        <v>1.44</v>
      </c>
      <c r="K86">
        <v>6</v>
      </c>
      <c r="L86">
        <v>0</v>
      </c>
      <c r="M86">
        <v>0</v>
      </c>
    </row>
    <row r="87" spans="2:13" ht="16" x14ac:dyDescent="0.2">
      <c r="B87" s="18">
        <v>2011</v>
      </c>
      <c r="C87">
        <v>7</v>
      </c>
      <c r="D87">
        <v>1.58</v>
      </c>
      <c r="E87">
        <v>4</v>
      </c>
      <c r="F87">
        <v>91.5</v>
      </c>
      <c r="G87">
        <v>70</v>
      </c>
      <c r="H87">
        <v>80.8</v>
      </c>
      <c r="I87">
        <v>0</v>
      </c>
      <c r="J87">
        <v>1.1499999999999999</v>
      </c>
      <c r="K87">
        <v>18</v>
      </c>
      <c r="L87">
        <v>0</v>
      </c>
      <c r="M87">
        <v>0</v>
      </c>
    </row>
    <row r="88" spans="2:13" ht="16" x14ac:dyDescent="0.2">
      <c r="B88" s="18">
        <v>2011</v>
      </c>
      <c r="C88">
        <v>8</v>
      </c>
      <c r="D88">
        <v>1.76</v>
      </c>
      <c r="E88">
        <v>5</v>
      </c>
      <c r="F88">
        <v>88</v>
      </c>
      <c r="G88">
        <v>63.6</v>
      </c>
      <c r="H88">
        <v>75.8</v>
      </c>
      <c r="I88">
        <v>0</v>
      </c>
      <c r="J88">
        <v>1.1399999999999999</v>
      </c>
      <c r="K88">
        <v>10</v>
      </c>
      <c r="L88">
        <v>0</v>
      </c>
      <c r="M88">
        <v>0</v>
      </c>
    </row>
    <row r="89" spans="2:13" ht="16" x14ac:dyDescent="0.2">
      <c r="B89" s="18">
        <v>2011</v>
      </c>
      <c r="C89">
        <v>9</v>
      </c>
      <c r="D89">
        <v>2.73</v>
      </c>
      <c r="E89">
        <v>12</v>
      </c>
      <c r="F89">
        <v>75</v>
      </c>
      <c r="G89">
        <v>53.3</v>
      </c>
      <c r="H89">
        <v>64.099999999999994</v>
      </c>
      <c r="I89">
        <v>0</v>
      </c>
      <c r="J89">
        <v>0.68</v>
      </c>
      <c r="K89">
        <v>3</v>
      </c>
      <c r="L89">
        <v>0</v>
      </c>
      <c r="M89">
        <v>0</v>
      </c>
    </row>
    <row r="90" spans="2:13" ht="16" x14ac:dyDescent="0.2">
      <c r="B90" s="18">
        <v>2011</v>
      </c>
      <c r="C90">
        <v>10</v>
      </c>
      <c r="D90">
        <v>2.46</v>
      </c>
      <c r="E90">
        <v>10</v>
      </c>
      <c r="F90">
        <v>68.099999999999994</v>
      </c>
      <c r="G90">
        <v>42.6</v>
      </c>
      <c r="H90">
        <v>55.4</v>
      </c>
      <c r="I90">
        <v>0</v>
      </c>
      <c r="J90">
        <v>1.1299999999999999</v>
      </c>
      <c r="K90">
        <v>0</v>
      </c>
      <c r="L90">
        <v>4</v>
      </c>
      <c r="M90">
        <v>0</v>
      </c>
    </row>
    <row r="91" spans="2:13" ht="16" x14ac:dyDescent="0.2">
      <c r="B91" s="18">
        <v>2011</v>
      </c>
      <c r="C91">
        <v>11</v>
      </c>
      <c r="D91">
        <v>4.72</v>
      </c>
      <c r="E91">
        <v>14</v>
      </c>
      <c r="F91">
        <v>54.4</v>
      </c>
      <c r="G91">
        <v>36.5</v>
      </c>
      <c r="H91">
        <v>45.5</v>
      </c>
      <c r="I91">
        <v>0</v>
      </c>
      <c r="J91">
        <v>0.94</v>
      </c>
      <c r="K91">
        <v>0</v>
      </c>
      <c r="L91">
        <v>9</v>
      </c>
      <c r="M91">
        <v>0</v>
      </c>
    </row>
    <row r="92" spans="2:13" ht="16" x14ac:dyDescent="0.2">
      <c r="B92" s="18">
        <v>2011</v>
      </c>
      <c r="C92">
        <v>12</v>
      </c>
      <c r="D92">
        <v>2.74</v>
      </c>
      <c r="E92">
        <v>11</v>
      </c>
      <c r="F92">
        <v>42.9</v>
      </c>
      <c r="G92">
        <v>28.1</v>
      </c>
      <c r="H92">
        <v>35.5</v>
      </c>
      <c r="I92">
        <v>2.2000000000000002</v>
      </c>
      <c r="J92">
        <v>0.92</v>
      </c>
      <c r="K92">
        <v>0</v>
      </c>
      <c r="L92">
        <v>23</v>
      </c>
      <c r="M92">
        <v>2</v>
      </c>
    </row>
    <row r="93" spans="2:13" ht="16" x14ac:dyDescent="0.2">
      <c r="B93" s="18">
        <v>2012</v>
      </c>
      <c r="C93">
        <v>1</v>
      </c>
      <c r="D93">
        <v>3.17</v>
      </c>
      <c r="E93">
        <v>11</v>
      </c>
      <c r="F93">
        <v>41</v>
      </c>
      <c r="G93">
        <v>22.1</v>
      </c>
      <c r="H93">
        <v>31.5</v>
      </c>
      <c r="I93">
        <v>5.7</v>
      </c>
      <c r="J93">
        <v>1.06</v>
      </c>
      <c r="K93">
        <v>0</v>
      </c>
      <c r="L93">
        <v>28</v>
      </c>
      <c r="M93">
        <v>7</v>
      </c>
    </row>
    <row r="94" spans="2:13" ht="16" x14ac:dyDescent="0.2">
      <c r="B94" s="18">
        <v>2012</v>
      </c>
      <c r="C94">
        <v>2</v>
      </c>
      <c r="D94">
        <v>1.1299999999999999</v>
      </c>
      <c r="E94">
        <v>10</v>
      </c>
      <c r="F94">
        <v>43.3</v>
      </c>
      <c r="G94">
        <v>25.8</v>
      </c>
      <c r="H94">
        <v>34.6</v>
      </c>
      <c r="I94">
        <v>3</v>
      </c>
      <c r="J94">
        <v>0.3</v>
      </c>
      <c r="K94">
        <v>0</v>
      </c>
      <c r="L94">
        <v>24</v>
      </c>
      <c r="M94">
        <v>3</v>
      </c>
    </row>
    <row r="95" spans="2:13" ht="16" x14ac:dyDescent="0.2">
      <c r="B95" s="18">
        <v>2012</v>
      </c>
      <c r="C95">
        <v>3</v>
      </c>
      <c r="D95">
        <v>1.63</v>
      </c>
      <c r="E95">
        <v>8</v>
      </c>
      <c r="F95">
        <v>67</v>
      </c>
      <c r="G95">
        <v>42.7</v>
      </c>
      <c r="H95">
        <v>54.8</v>
      </c>
      <c r="I95">
        <v>0.5</v>
      </c>
      <c r="J95">
        <v>0.64</v>
      </c>
      <c r="K95">
        <v>0</v>
      </c>
      <c r="L95">
        <v>7</v>
      </c>
      <c r="M95">
        <v>1</v>
      </c>
    </row>
    <row r="96" spans="2:13" ht="16" x14ac:dyDescent="0.2">
      <c r="B96" s="18">
        <v>2012</v>
      </c>
      <c r="C96">
        <v>4</v>
      </c>
      <c r="D96">
        <v>2.3199999999999998</v>
      </c>
      <c r="E96">
        <v>7</v>
      </c>
      <c r="F96">
        <v>65.900000000000006</v>
      </c>
      <c r="G96">
        <v>42.3</v>
      </c>
      <c r="H96">
        <v>54.1</v>
      </c>
      <c r="I96">
        <v>0</v>
      </c>
      <c r="J96">
        <v>0.8</v>
      </c>
      <c r="K96">
        <v>0</v>
      </c>
      <c r="L96">
        <v>3</v>
      </c>
      <c r="M96">
        <v>0</v>
      </c>
    </row>
    <row r="97" spans="2:13" ht="16" x14ac:dyDescent="0.2">
      <c r="B97" s="18">
        <v>2012</v>
      </c>
      <c r="C97">
        <v>5</v>
      </c>
      <c r="D97">
        <v>3.11</v>
      </c>
      <c r="E97">
        <v>7</v>
      </c>
      <c r="F97">
        <v>80.8</v>
      </c>
      <c r="G97">
        <v>56</v>
      </c>
      <c r="H97">
        <v>68.400000000000006</v>
      </c>
      <c r="I97">
        <v>0</v>
      </c>
      <c r="J97">
        <v>1.05</v>
      </c>
      <c r="K97">
        <v>6</v>
      </c>
      <c r="L97">
        <v>0</v>
      </c>
      <c r="M97">
        <v>0</v>
      </c>
    </row>
    <row r="98" spans="2:13" ht="16" x14ac:dyDescent="0.2">
      <c r="B98" s="18">
        <v>2012</v>
      </c>
      <c r="C98">
        <v>6</v>
      </c>
      <c r="D98">
        <v>2.2799999999999998</v>
      </c>
      <c r="E98">
        <v>8</v>
      </c>
      <c r="F98">
        <v>85.1</v>
      </c>
      <c r="G98">
        <v>59.5</v>
      </c>
      <c r="H98">
        <v>72.3</v>
      </c>
      <c r="I98">
        <v>0</v>
      </c>
      <c r="J98">
        <v>0.78</v>
      </c>
      <c r="K98">
        <v>9</v>
      </c>
      <c r="L98">
        <v>0</v>
      </c>
      <c r="M98">
        <v>0</v>
      </c>
    </row>
    <row r="99" spans="2:13" ht="16" x14ac:dyDescent="0.2">
      <c r="B99" s="18">
        <v>2012</v>
      </c>
      <c r="C99">
        <v>7</v>
      </c>
      <c r="D99">
        <v>0.61</v>
      </c>
      <c r="E99">
        <v>4</v>
      </c>
      <c r="F99">
        <v>95.3</v>
      </c>
      <c r="G99">
        <v>69.099999999999994</v>
      </c>
      <c r="H99">
        <v>82.2</v>
      </c>
      <c r="I99">
        <v>0</v>
      </c>
      <c r="J99">
        <v>0.37</v>
      </c>
      <c r="K99">
        <v>27</v>
      </c>
      <c r="L99">
        <v>0</v>
      </c>
      <c r="M99">
        <v>0</v>
      </c>
    </row>
    <row r="100" spans="2:13" ht="16" x14ac:dyDescent="0.2">
      <c r="B100" s="18">
        <v>2012</v>
      </c>
      <c r="C100">
        <v>8</v>
      </c>
      <c r="D100">
        <v>5.56</v>
      </c>
      <c r="E100">
        <v>7</v>
      </c>
      <c r="F100">
        <v>87.1</v>
      </c>
      <c r="G100">
        <v>61.2</v>
      </c>
      <c r="H100">
        <v>74.099999999999994</v>
      </c>
      <c r="I100">
        <v>0</v>
      </c>
      <c r="J100">
        <v>2.0699999999999998</v>
      </c>
      <c r="K100">
        <v>12</v>
      </c>
      <c r="L100">
        <v>0</v>
      </c>
      <c r="M100">
        <v>0</v>
      </c>
    </row>
    <row r="101" spans="2:13" ht="16" x14ac:dyDescent="0.2">
      <c r="B101" s="18">
        <v>2012</v>
      </c>
      <c r="C101">
        <v>9</v>
      </c>
      <c r="D101">
        <v>5.71</v>
      </c>
      <c r="E101">
        <v>12</v>
      </c>
      <c r="F101">
        <v>75.8</v>
      </c>
      <c r="G101">
        <v>53.8</v>
      </c>
      <c r="H101">
        <v>64.8</v>
      </c>
      <c r="I101">
        <v>0</v>
      </c>
      <c r="J101">
        <v>1.99</v>
      </c>
      <c r="K101">
        <v>1</v>
      </c>
      <c r="L101">
        <v>0</v>
      </c>
      <c r="M101">
        <v>0</v>
      </c>
    </row>
    <row r="102" spans="2:13" ht="16" x14ac:dyDescent="0.2">
      <c r="B102" s="18">
        <v>2012</v>
      </c>
      <c r="C102">
        <v>10</v>
      </c>
      <c r="D102">
        <v>5.46</v>
      </c>
      <c r="E102">
        <v>13</v>
      </c>
      <c r="F102">
        <v>61.3</v>
      </c>
      <c r="G102">
        <v>41.4</v>
      </c>
      <c r="H102">
        <v>51.3</v>
      </c>
      <c r="I102">
        <v>0</v>
      </c>
      <c r="J102">
        <v>1.54</v>
      </c>
      <c r="K102">
        <v>0</v>
      </c>
      <c r="L102">
        <v>5</v>
      </c>
      <c r="M102">
        <v>0</v>
      </c>
    </row>
    <row r="103" spans="2:13" ht="16" x14ac:dyDescent="0.2">
      <c r="B103" s="18">
        <v>2012</v>
      </c>
      <c r="C103">
        <v>11</v>
      </c>
      <c r="D103">
        <v>1.07</v>
      </c>
      <c r="E103">
        <v>5</v>
      </c>
      <c r="F103">
        <v>51</v>
      </c>
      <c r="G103">
        <v>30.8</v>
      </c>
      <c r="H103">
        <v>40.9</v>
      </c>
      <c r="I103">
        <v>0</v>
      </c>
      <c r="J103">
        <v>0.78</v>
      </c>
      <c r="K103">
        <v>0</v>
      </c>
      <c r="L103">
        <v>20</v>
      </c>
      <c r="M103">
        <v>0</v>
      </c>
    </row>
    <row r="104" spans="2:13" ht="16" x14ac:dyDescent="0.2">
      <c r="B104" s="18">
        <v>2012</v>
      </c>
      <c r="C104">
        <v>12</v>
      </c>
      <c r="D104">
        <v>2.0699999999999998</v>
      </c>
      <c r="E104">
        <v>11</v>
      </c>
      <c r="F104">
        <v>43.9</v>
      </c>
      <c r="G104">
        <v>29.3</v>
      </c>
      <c r="H104">
        <v>36.6</v>
      </c>
      <c r="I104">
        <v>0.9</v>
      </c>
      <c r="J104">
        <v>0.83</v>
      </c>
      <c r="K104">
        <v>0</v>
      </c>
      <c r="L104">
        <v>20</v>
      </c>
      <c r="M104">
        <v>1</v>
      </c>
    </row>
    <row r="105" spans="2:13" ht="16" x14ac:dyDescent="0.2">
      <c r="B105" s="18">
        <v>2013</v>
      </c>
      <c r="C105">
        <v>1</v>
      </c>
      <c r="D105">
        <v>2.57</v>
      </c>
      <c r="E105">
        <v>6</v>
      </c>
      <c r="F105">
        <v>37.4</v>
      </c>
      <c r="G105">
        <v>19.100000000000001</v>
      </c>
      <c r="H105">
        <v>28.3</v>
      </c>
      <c r="I105">
        <v>1.6</v>
      </c>
      <c r="J105">
        <v>1.04</v>
      </c>
      <c r="K105">
        <v>0</v>
      </c>
      <c r="L105">
        <v>27</v>
      </c>
      <c r="M105">
        <v>2</v>
      </c>
    </row>
    <row r="106" spans="2:13" ht="16" x14ac:dyDescent="0.2">
      <c r="B106" s="18">
        <v>2013</v>
      </c>
      <c r="C106">
        <v>2</v>
      </c>
      <c r="D106">
        <v>3.21</v>
      </c>
      <c r="E106">
        <v>10</v>
      </c>
      <c r="F106">
        <v>37.299999999999997</v>
      </c>
      <c r="G106">
        <v>21.9</v>
      </c>
      <c r="H106">
        <v>29.6</v>
      </c>
      <c r="I106">
        <v>4.3</v>
      </c>
      <c r="J106">
        <v>0.96</v>
      </c>
      <c r="K106">
        <v>0</v>
      </c>
      <c r="L106">
        <v>27</v>
      </c>
      <c r="M106">
        <v>4</v>
      </c>
    </row>
    <row r="107" spans="2:13" ht="16" x14ac:dyDescent="0.2">
      <c r="B107" s="18">
        <v>2013</v>
      </c>
      <c r="C107">
        <v>3</v>
      </c>
      <c r="D107">
        <v>1.33</v>
      </c>
      <c r="E107">
        <v>9</v>
      </c>
      <c r="F107">
        <v>41.9</v>
      </c>
      <c r="G107">
        <v>26.6</v>
      </c>
      <c r="H107">
        <v>34.299999999999997</v>
      </c>
      <c r="I107">
        <v>16.399999999999999</v>
      </c>
      <c r="J107">
        <v>0.76</v>
      </c>
      <c r="K107">
        <v>0</v>
      </c>
      <c r="L107">
        <v>29</v>
      </c>
      <c r="M107">
        <v>4</v>
      </c>
    </row>
    <row r="108" spans="2:13" ht="16" x14ac:dyDescent="0.2">
      <c r="B108" s="18">
        <v>2013</v>
      </c>
      <c r="C108">
        <v>4</v>
      </c>
      <c r="D108">
        <v>7.05</v>
      </c>
      <c r="E108">
        <v>16</v>
      </c>
      <c r="F108">
        <v>60.8</v>
      </c>
      <c r="G108">
        <v>39.6</v>
      </c>
      <c r="H108">
        <v>50.2</v>
      </c>
      <c r="I108">
        <v>0</v>
      </c>
      <c r="J108">
        <v>2.12</v>
      </c>
      <c r="K108">
        <v>0</v>
      </c>
      <c r="L108">
        <v>6</v>
      </c>
      <c r="M108">
        <v>0</v>
      </c>
    </row>
    <row r="109" spans="2:13" ht="16" x14ac:dyDescent="0.2">
      <c r="B109" s="18">
        <v>2013</v>
      </c>
      <c r="C109">
        <v>5</v>
      </c>
      <c r="D109">
        <v>3.74</v>
      </c>
      <c r="E109">
        <v>14</v>
      </c>
      <c r="F109">
        <v>75.099999999999994</v>
      </c>
      <c r="G109">
        <v>53.4</v>
      </c>
      <c r="H109">
        <v>64.2</v>
      </c>
      <c r="I109">
        <v>0</v>
      </c>
      <c r="J109">
        <v>1.08</v>
      </c>
      <c r="K109">
        <v>0</v>
      </c>
      <c r="L109">
        <v>0</v>
      </c>
      <c r="M109">
        <v>0</v>
      </c>
    </row>
    <row r="110" spans="2:13" ht="16" x14ac:dyDescent="0.2">
      <c r="B110" s="18">
        <v>2013</v>
      </c>
      <c r="C110">
        <v>6</v>
      </c>
      <c r="D110">
        <v>6.27</v>
      </c>
      <c r="E110">
        <v>13</v>
      </c>
      <c r="F110">
        <v>81.8</v>
      </c>
      <c r="G110">
        <v>60.8</v>
      </c>
      <c r="H110">
        <v>71.3</v>
      </c>
      <c r="I110">
        <v>0</v>
      </c>
      <c r="J110">
        <v>2.73</v>
      </c>
      <c r="K110">
        <v>3</v>
      </c>
      <c r="L110">
        <v>0</v>
      </c>
      <c r="M110">
        <v>0</v>
      </c>
    </row>
    <row r="111" spans="2:13" ht="16" x14ac:dyDescent="0.2">
      <c r="B111" s="18">
        <v>2013</v>
      </c>
      <c r="C111">
        <v>7</v>
      </c>
      <c r="D111">
        <v>3.53</v>
      </c>
      <c r="E111">
        <v>10</v>
      </c>
      <c r="F111">
        <v>81.900000000000006</v>
      </c>
      <c r="G111">
        <v>63.1</v>
      </c>
      <c r="H111">
        <v>72.5</v>
      </c>
      <c r="I111">
        <v>0</v>
      </c>
      <c r="J111">
        <v>1.68</v>
      </c>
      <c r="K111">
        <v>5</v>
      </c>
      <c r="L111">
        <v>0</v>
      </c>
      <c r="M111">
        <v>0</v>
      </c>
    </row>
    <row r="112" spans="2:13" ht="16" x14ac:dyDescent="0.2">
      <c r="B112" s="18">
        <v>2013</v>
      </c>
      <c r="C112">
        <v>8</v>
      </c>
      <c r="D112">
        <v>0.36</v>
      </c>
      <c r="E112">
        <v>4</v>
      </c>
      <c r="F112">
        <v>84.2</v>
      </c>
      <c r="G112">
        <v>62</v>
      </c>
      <c r="H112">
        <v>73.099999999999994</v>
      </c>
      <c r="I112">
        <v>0</v>
      </c>
      <c r="J112">
        <v>0.33</v>
      </c>
      <c r="K112">
        <v>5</v>
      </c>
      <c r="L112">
        <v>0</v>
      </c>
      <c r="M112">
        <v>0</v>
      </c>
    </row>
    <row r="113" spans="2:13" ht="16" x14ac:dyDescent="0.2">
      <c r="B113" s="18">
        <v>2013</v>
      </c>
      <c r="C113">
        <v>9</v>
      </c>
      <c r="D113">
        <v>0.68</v>
      </c>
      <c r="E113">
        <v>7</v>
      </c>
      <c r="F113">
        <v>82.6</v>
      </c>
      <c r="G113">
        <v>56.7</v>
      </c>
      <c r="H113">
        <v>69.599999999999994</v>
      </c>
      <c r="I113">
        <v>0</v>
      </c>
      <c r="J113">
        <v>0.3</v>
      </c>
      <c r="K113">
        <v>4</v>
      </c>
      <c r="L113">
        <v>0</v>
      </c>
      <c r="M113">
        <v>0</v>
      </c>
    </row>
    <row r="114" spans="2:13" ht="16" x14ac:dyDescent="0.2">
      <c r="B114" s="18">
        <v>2013</v>
      </c>
      <c r="C114">
        <v>10</v>
      </c>
      <c r="D114">
        <v>3.59</v>
      </c>
      <c r="E114">
        <v>12</v>
      </c>
      <c r="F114">
        <v>66</v>
      </c>
      <c r="G114">
        <v>43.4</v>
      </c>
      <c r="H114">
        <v>54.7</v>
      </c>
      <c r="I114">
        <v>0</v>
      </c>
      <c r="J114">
        <v>1.38</v>
      </c>
      <c r="K114">
        <v>0</v>
      </c>
      <c r="L114">
        <v>6</v>
      </c>
      <c r="M114">
        <v>0</v>
      </c>
    </row>
    <row r="115" spans="2:13" ht="16" x14ac:dyDescent="0.2">
      <c r="B115" s="18">
        <v>2013</v>
      </c>
      <c r="C115">
        <v>11</v>
      </c>
      <c r="D115">
        <v>1.54</v>
      </c>
      <c r="E115">
        <v>9</v>
      </c>
      <c r="F115">
        <v>47.9</v>
      </c>
      <c r="G115">
        <v>28.6</v>
      </c>
      <c r="H115">
        <v>38.299999999999997</v>
      </c>
      <c r="I115">
        <v>0.5</v>
      </c>
      <c r="J115">
        <v>0.55000000000000004</v>
      </c>
      <c r="K115">
        <v>0</v>
      </c>
      <c r="L115">
        <v>20</v>
      </c>
      <c r="M115">
        <v>1</v>
      </c>
    </row>
    <row r="116" spans="2:13" ht="16" x14ac:dyDescent="0.2">
      <c r="B116" s="18">
        <v>2013</v>
      </c>
      <c r="C116">
        <v>12</v>
      </c>
      <c r="D116">
        <v>1.33</v>
      </c>
      <c r="E116">
        <v>6</v>
      </c>
      <c r="F116">
        <v>34.9</v>
      </c>
      <c r="G116">
        <v>18</v>
      </c>
      <c r="H116">
        <v>26.5</v>
      </c>
      <c r="I116">
        <v>10</v>
      </c>
      <c r="J116">
        <v>0.87</v>
      </c>
      <c r="K116">
        <v>0</v>
      </c>
      <c r="L116">
        <v>28</v>
      </c>
      <c r="M116">
        <v>5</v>
      </c>
    </row>
    <row r="131" spans="17:24" x14ac:dyDescent="0.2">
      <c r="Q131" s="3"/>
      <c r="R131" s="3"/>
      <c r="S131" s="3"/>
      <c r="T131" s="3"/>
      <c r="U131" s="3"/>
      <c r="V131" s="3"/>
      <c r="W131" s="3"/>
      <c r="X131" s="3"/>
    </row>
  </sheetData>
  <pageMargins left="0.7" right="0.7" top="0.75" bottom="0.75" header="0.3" footer="0.3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Illinois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Wade A. Fagen</dc:creator>
  <cp:lastModifiedBy>Microsoft Office User</cp:lastModifiedBy>
  <dcterms:created xsi:type="dcterms:W3CDTF">2015-02-17T18:30:28Z</dcterms:created>
  <dcterms:modified xsi:type="dcterms:W3CDTF">2017-02-14T01:34:20Z</dcterms:modified>
</cp:coreProperties>
</file>