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/>
  <mc:AlternateContent xmlns:mc="http://schemas.openxmlformats.org/markup-compatibility/2006">
    <mc:Choice Requires="x15">
      <x15ac:absPath xmlns:x15ac="http://schemas.microsoft.com/office/spreadsheetml/2010/11/ac" url="/Volumes/cs105/prev/fa2014/"/>
    </mc:Choice>
  </mc:AlternateContent>
  <bookViews>
    <workbookView xWindow="4740" yWindow="7140" windowWidth="24000" windowHeight="944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13" i="1"/>
  <c r="F5" i="1"/>
  <c r="G12" i="1"/>
  <c r="F17" i="1"/>
  <c r="F18" i="1"/>
  <c r="F16" i="1"/>
  <c r="F15" i="1"/>
  <c r="F14" i="1"/>
  <c r="F12" i="1"/>
  <c r="F11" i="1"/>
  <c r="F10" i="1"/>
  <c r="F9" i="1"/>
  <c r="F7" i="1"/>
  <c r="F8" i="1"/>
  <c r="F4" i="1"/>
</calcChain>
</file>

<file path=xl/sharedStrings.xml><?xml version="1.0" encoding="utf-8"?>
<sst xmlns="http://schemas.openxmlformats.org/spreadsheetml/2006/main" count="211" uniqueCount="177">
  <si>
    <t>Entry</t>
  </si>
  <si>
    <t>Film</t>
  </si>
  <si>
    <t>Director</t>
  </si>
  <si>
    <t>Leading actors</t>
  </si>
  <si>
    <t>Year of cinema release</t>
  </si>
  <si>
    <t>No of Oscars won</t>
  </si>
  <si>
    <t>IMDB link</t>
  </si>
  <si>
    <t>Guardian film page</t>
  </si>
  <si>
    <t>Country</t>
  </si>
  <si>
    <t>Brief Encounter</t>
  </si>
  <si>
    <t>David Lean</t>
  </si>
  <si>
    <t>Celia Johnson, Cyril Raymond, Stanley Holloway, Trevor Howard</t>
  </si>
  <si>
    <t>http://www.imdb.com/title/tt0037558/</t>
  </si>
  <si>
    <t>http://www.guardian.co.uk/film/movie/35664/brief.encounter</t>
  </si>
  <si>
    <t>UK</t>
  </si>
  <si>
    <t>Casablanca</t>
  </si>
  <si>
    <t>Michael Curtiz</t>
  </si>
  <si>
    <t>Claude Rains, Humphrey Bogart, Ingrid Bergman, Paul Henreid</t>
  </si>
  <si>
    <t>http://www.imdb.com/title/tt0034583/</t>
  </si>
  <si>
    <t>http://www.guardian.co.uk/film/movie/36156/casablanca</t>
  </si>
  <si>
    <t>USA</t>
  </si>
  <si>
    <t>Before Sunrise</t>
  </si>
  <si>
    <t>Richard Linklater</t>
  </si>
  <si>
    <t>Ethan Hawke and Julie Delpy</t>
  </si>
  <si>
    <t>http://www.imdb.com/title/tt0112471/</t>
  </si>
  <si>
    <t>http://www.guardian.co.uk/film/movie/58808/before-sunrise</t>
  </si>
  <si>
    <t>Before Sunset</t>
  </si>
  <si>
    <t>http://www.imdb.com/title/tt0381681/awards</t>
  </si>
  <si>
    <t>http://www.guardian.co.uk/film/movie/101181/before.sunset</t>
  </si>
  <si>
    <t>Breathless</t>
  </si>
  <si>
    <t>Jean-Luc Godard</t>
  </si>
  <si>
    <t>Jean Seberg, Jean-Paul Belmondo</t>
  </si>
  <si>
    <t>http://www.imdb.com/title/tt0053472/</t>
  </si>
  <si>
    <t>http://www.guardian.co.uk/film/movie/36219/a-bout-de-souffle</t>
  </si>
  <si>
    <t>France</t>
  </si>
  <si>
    <t>In the Mood for Love</t>
  </si>
  <si>
    <t>Kar Wai Wong</t>
  </si>
  <si>
    <t>Maggie Cheung Man-Yuk, Rebecca Pan, Tony Leung Chiu-Wai</t>
  </si>
  <si>
    <t>http://www.imdb.com/title/tt0118694/</t>
  </si>
  <si>
    <t>http://www.guardian.co.uk/film/movie/85442/in.the.mood.for.love</t>
  </si>
  <si>
    <t>Hong Kong</t>
  </si>
  <si>
    <t>The Apartment</t>
  </si>
  <si>
    <t>Billy Wilder</t>
  </si>
  <si>
    <t>Fred MacMurray, Jack Lemmon, Ray Walston, Shirley MacLaine</t>
  </si>
  <si>
    <t>http://www.imdb.com/title/tt0053604/</t>
  </si>
  <si>
    <t>http://www.guardian.co.uk/film/movie/36225/apartment</t>
  </si>
  <si>
    <t>Hannah &amp; Her Sisters</t>
  </si>
  <si>
    <t>Barbara Hershey, Carrie Fisher, Dianne Wiest, Julie Kavner, Mia Farrow, Michael Caine, Woody Allen</t>
  </si>
  <si>
    <t>http://www.imdb.com/title/tt0091167/</t>
  </si>
  <si>
    <t>http://www.guardian.co.uk/film/movie/89162/hannah-and-her-sisters</t>
  </si>
  <si>
    <t>Eternal Sunshine of the Spotless Mind</t>
  </si>
  <si>
    <t>Michel Gondry</t>
  </si>
  <si>
    <t>Elijah Wood, Jim Carrey, Kate Winslet, Kirsten Dunst, Mark Ruffalo, Tom Wilkinson</t>
  </si>
  <si>
    <t>http://www.imdb.com/title/tt0338013/</t>
  </si>
  <si>
    <t>http://www.guardian.co.uk/film/movie/100140/eternal.sunshine.of.the.spotless.mind</t>
  </si>
  <si>
    <t>Room With a View</t>
  </si>
  <si>
    <t>James Ivory</t>
  </si>
  <si>
    <t>Helena Bonham Carter, Julian Sands, Maggie Smith</t>
  </si>
  <si>
    <t>http://www.imdb.com/title/tt0091867/</t>
  </si>
  <si>
    <t>http://www.guardian.co.uk/film/movie/77615/room-with-a-view</t>
  </si>
  <si>
    <t>Jules et Jim</t>
  </si>
  <si>
    <t>François Truffaut</t>
  </si>
  <si>
    <t>Henri Serre, Jeanne Moreau, Oscar Werner, Oskar Werner</t>
  </si>
  <si>
    <t>http://www.imdb.com/title/tt0055032/</t>
  </si>
  <si>
    <t>http://www.guardian.co.uk/film/movie/76699/jules.et.jim</t>
  </si>
  <si>
    <t>All That Heaven Allows</t>
  </si>
  <si>
    <t>Douglas Sirk</t>
  </si>
  <si>
    <t>Jane Wyman, Rock Hudson</t>
  </si>
  <si>
    <t>http://www.imdb.com/title/tt0047811/</t>
  </si>
  <si>
    <t>http://www.guardian.co.uk/film/movie/94875/all-that-heaven-allows</t>
  </si>
  <si>
    <t>Gone with the Wind</t>
  </si>
  <si>
    <t>Victor Fleming</t>
  </si>
  <si>
    <t>Anne Rutherford, Clark Gable, Hattie McDaniel, Leslie Howard, Olivia De Havilland, Vivien Leigh</t>
  </si>
  <si>
    <t>http://www.imdb.com/title/tt0031381/</t>
  </si>
  <si>
    <t>http://www.guardian.co.uk/film/movie/36144/gone.with.the.wind</t>
  </si>
  <si>
    <t>An Affair to Remember</t>
  </si>
  <si>
    <t>Leo McCarey</t>
  </si>
  <si>
    <t>Cary Grant, Deborah Kerr, Richard Denning</t>
  </si>
  <si>
    <t>http://www.imdb.com/title/tt0050105/</t>
  </si>
  <si>
    <t>http://www.guardian.co.uk/film/movie/82271/affair.to.remember</t>
  </si>
  <si>
    <t>Umbrellas of Cherbourg</t>
  </si>
  <si>
    <t>Anne Vernon, Catherine Deneuve, Nino Castelnuovo</t>
  </si>
  <si>
    <t>http://www.imdb.com/title/tt0058450/</t>
  </si>
  <si>
    <t>http://www.guardian.co.uk/film/movie/77848/umbrellas.of.cherbourg</t>
  </si>
  <si>
    <t>Lost in Translation</t>
  </si>
  <si>
    <t>Sofia Coppola</t>
  </si>
  <si>
    <t>Bill Murray, Giovanni Ribisi, Scarlett Johansson</t>
  </si>
  <si>
    <t>http://www.imdb.com/title/tt0335266/</t>
  </si>
  <si>
    <t>http://www.guardian.co.uk/film/movie/96936/lost.in.translation</t>
  </si>
  <si>
    <t>Roman Holiday</t>
  </si>
  <si>
    <t>William Wyler</t>
  </si>
  <si>
    <t>Audrey Hepburn, Gregory Peck</t>
  </si>
  <si>
    <t>http://www.imdb.com/title/tt0046250/</t>
  </si>
  <si>
    <t>http://www.guardian.co.uk/film/movie/96156/roman-holiday</t>
  </si>
  <si>
    <t>Wall-E</t>
  </si>
  <si>
    <t>Andrew Stanton</t>
  </si>
  <si>
    <t>Ben Burtt, Fred Willard, Jeff Garlin, Kathy Najimy, Sigourney Weaver</t>
  </si>
  <si>
    <t>http://www.imdb.com/title/tt0910970/</t>
  </si>
  <si>
    <t>http://www.guardian.co.uk/film/movie/125194/wall-e</t>
  </si>
  <si>
    <t>My Night With Maud</t>
  </si>
  <si>
    <t>Eric Rohmer</t>
  </si>
  <si>
    <t>http://www.imdb.com/title/tt0064612/</t>
  </si>
  <si>
    <t>http://www.guardian.co.uk/film/movie/77331/my-night-with-maud</t>
  </si>
  <si>
    <t>Voyage to Italy</t>
  </si>
  <si>
    <t>Roberto Rossellini</t>
  </si>
  <si>
    <t>Ingrid Bergman</t>
  </si>
  <si>
    <t>http://www.imdb.com/title/tt0046511/</t>
  </si>
  <si>
    <t>http://www.guardian.co.uk/film/movie/88522/voyage-to-italy</t>
  </si>
  <si>
    <t>Italy</t>
  </si>
  <si>
    <t>Dr Zhivago</t>
  </si>
  <si>
    <t>Geraldine Chaplin, Julie Christie, Omar Sharif</t>
  </si>
  <si>
    <t>http://www.imdb.com/title/tt0059113/</t>
  </si>
  <si>
    <t>http://www.guardian.co.uk/film/movie/78519/dr-zhivago</t>
  </si>
  <si>
    <t>Harold &amp; Maude</t>
  </si>
  <si>
    <t>Hal Ashby</t>
  </si>
  <si>
    <t>Bud Cort, Cyril Cusack, Ruth Gordon, Vivian Pickles</t>
  </si>
  <si>
    <t>http://www.imdb.com/title/tt0067185/</t>
  </si>
  <si>
    <t>http://www.guardian.co.uk/film/movie/78471/harold-and-maude</t>
  </si>
  <si>
    <t>When Harry Met Sally</t>
  </si>
  <si>
    <t>Rob Reiner</t>
  </si>
  <si>
    <t>Billy Crystal, Bruno Kirby, Carrie Fisher, Meg Ryan</t>
  </si>
  <si>
    <t>http://www.imdb.com/title/tt0098635/</t>
  </si>
  <si>
    <t>http://www.guardian.co.uk/film/movie/75869/when-harry-met-sally.</t>
  </si>
  <si>
    <t>Say Anything....</t>
  </si>
  <si>
    <t>Cameron crowe</t>
  </si>
  <si>
    <t>John Cusack, Ione Skye, John Mahoney</t>
  </si>
  <si>
    <t>http://www.imdb.com/title/tt0098258/</t>
  </si>
  <si>
    <t>Fabulous Baker Boys</t>
  </si>
  <si>
    <t>Steve Kloves</t>
  </si>
  <si>
    <t>Beau Bridges, Jeff Bridges, Michelle Pfeiffer</t>
  </si>
  <si>
    <t>http://www.imdb.com/title/tt0097322/</t>
  </si>
  <si>
    <t>http://www.guardian.co.uk/film/movie/134648/fabulous-baker-boys</t>
  </si>
  <si>
    <t>A Matter of Life &amp; Death</t>
  </si>
  <si>
    <t>Emeric Pressburger, Michael Powell</t>
  </si>
  <si>
    <t>http://www.imdb.com/title/tt0038733/</t>
  </si>
  <si>
    <t>http://www.guardian.co.uk/film/movie/36173/matter.of.life.and.death</t>
  </si>
  <si>
    <t xml:space="preserve">David Lean </t>
  </si>
  <si>
    <t xml:space="preserve">Woody Allen </t>
  </si>
  <si>
    <t xml:space="preserve">Jaques Demy </t>
  </si>
  <si>
    <t xml:space="preserve"> Francoise Fabian, Jean-Louis Trintignant</t>
  </si>
  <si>
    <t xml:space="preserve"> David Niven, Kim Hunter, Raymond Massey, Richard Attenborough, Roger Livesey</t>
  </si>
  <si>
    <t>The Guardian News' List of "Greatest Movies of All Times" (Oct 2010, http://www.theguardian.com/news/datablog/2010/oct/16/greatest-films-of-all-time)</t>
  </si>
  <si>
    <t>Q1:</t>
  </si>
  <si>
    <t>How many of the movies on the list was directed by Richard Linklater?</t>
  </si>
  <si>
    <t>---</t>
  </si>
  <si>
    <t>Q2:</t>
  </si>
  <si>
    <t>Q3:</t>
  </si>
  <si>
    <t>How many movies on the list had a cinema release before:</t>
  </si>
  <si>
    <t>Q4:</t>
  </si>
  <si>
    <t>Q5:</t>
  </si>
  <si>
    <t>Using VLOOKUP(), who were the leading actors in the movie that was directed by Billy Wilder?</t>
  </si>
  <si>
    <t>Using MATCH(), what is the index in the data of the movie that won 8 Oscors?</t>
  </si>
  <si>
    <t>Q6:</t>
  </si>
  <si>
    <t>Using MATCH() and INDEX(), what was the name of one of the movies that won ___ Oscors?</t>
  </si>
  <si>
    <t>Input</t>
  </si>
  <si>
    <t>Q7:</t>
  </si>
  <si>
    <t>How many movies were created by a company based in the country of France?</t>
  </si>
  <si>
    <t>Q8:</t>
  </si>
  <si>
    <t>How many movies were created by a company based in the country of:</t>
  </si>
  <si>
    <t>Q9:</t>
  </si>
  <si>
    <r>
      <t xml:space="preserve">How many movies were created by a company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based in the country of:</t>
    </r>
  </si>
  <si>
    <t>Q10:</t>
  </si>
  <si>
    <t>Using VLOOKUP(), what is the IMDB link for the movie Before Sunset?</t>
  </si>
  <si>
    <t>Q11:</t>
  </si>
  <si>
    <t>Q12:</t>
  </si>
  <si>
    <t>Q13:</t>
  </si>
  <si>
    <t>Using MATCH() and INDEX(), what is the entry number of the movie Wall-E?</t>
  </si>
  <si>
    <t>Using MATCH() and INDEX(), what is the entry number of the movie:</t>
  </si>
  <si>
    <t>Using VLOOKUP(), what was the name of a/the movie with entry number:</t>
  </si>
  <si>
    <t>Q14:</t>
  </si>
  <si>
    <t>Q15:</t>
  </si>
  <si>
    <t>Using a formula that includes F17, what was the name of the movie with the earliest release?</t>
  </si>
  <si>
    <t>Calculation</t>
  </si>
  <si>
    <t xml:space="preserve"> </t>
  </si>
  <si>
    <t>What was the earliest cinema release date?</t>
  </si>
  <si>
    <t>CS 105, Fall 2014, MP5</t>
  </si>
  <si>
    <t>Using cell F7 and INDEX(), what was the name of the film that won 8 Oscors?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</si>
</sst>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6" xfId="0" applyBorder="1"/>
    <xf numFmtId="0" fontId="3" fillId="0" borderId="0" xfId="0" quotePrefix="1" applyFont="1" applyBorder="1" applyAlignment="1">
      <alignment horizontal="center"/>
    </xf>
    <xf numFmtId="0" fontId="2" fillId="3" borderId="1" xfId="2" applyBorder="1"/>
    <xf numFmtId="0" fontId="1" fillId="2" borderId="1" xfId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15" zoomScaleNormal="115" zoomScalePageLayoutView="115" workbookViewId="0">
      <selection activeCell="F20" sqref="F20"/>
    </sheetView>
  </sheetViews>
  <sheetFormatPr baseColWidth="10" defaultColWidth="8.83203125" defaultRowHeight="15" x14ac:dyDescent="0.2"/>
  <cols>
    <col min="2" max="2" width="24.5" customWidth="1"/>
    <col min="3" max="3" width="18.6640625" customWidth="1"/>
    <col min="4" max="4" width="85.1640625" customWidth="1"/>
    <col min="5" max="5" width="11.6640625" customWidth="1"/>
    <col min="6" max="6" width="15" customWidth="1"/>
    <col min="7" max="7" width="13" customWidth="1"/>
    <col min="8" max="8" width="35" customWidth="1"/>
  </cols>
  <sheetData>
    <row r="1" spans="1:7" ht="18" x14ac:dyDescent="0.2">
      <c r="A1" t="s">
        <v>173</v>
      </c>
      <c r="D1" s="17" t="s">
        <v>175</v>
      </c>
    </row>
    <row r="2" spans="1:7" x14ac:dyDescent="0.2">
      <c r="B2" s="3"/>
      <c r="C2" s="4"/>
      <c r="D2" s="4"/>
      <c r="E2" s="4"/>
      <c r="F2" s="4"/>
      <c r="G2" s="5"/>
    </row>
    <row r="3" spans="1:7" x14ac:dyDescent="0.2">
      <c r="B3" s="6"/>
      <c r="D3" s="7"/>
      <c r="E3" s="8" t="s">
        <v>154</v>
      </c>
      <c r="F3" s="8" t="s">
        <v>172</v>
      </c>
      <c r="G3" s="9"/>
    </row>
    <row r="4" spans="1:7" x14ac:dyDescent="0.2">
      <c r="B4" s="6"/>
      <c r="C4" s="16" t="s">
        <v>142</v>
      </c>
      <c r="D4" s="7" t="s">
        <v>143</v>
      </c>
      <c r="E4" s="10" t="s">
        <v>144</v>
      </c>
      <c r="F4" s="11">
        <f>COUNTIF(C25:C50,"Richard Linklater")</f>
        <v>2</v>
      </c>
      <c r="G4" s="9"/>
    </row>
    <row r="5" spans="1:7" x14ac:dyDescent="0.2">
      <c r="B5" s="6"/>
      <c r="C5" s="16" t="s">
        <v>145</v>
      </c>
      <c r="D5" s="7" t="s">
        <v>150</v>
      </c>
      <c r="E5" s="10" t="s">
        <v>144</v>
      </c>
      <c r="F5" s="11" t="str">
        <f>VLOOKUP("Billy Wilder",C25:I50,7,FALSE)</f>
        <v>Fred MacMurray, Jack Lemmon, Ray Walston, Shirley MacLaine</v>
      </c>
      <c r="G5" s="9"/>
    </row>
    <row r="6" spans="1:7" x14ac:dyDescent="0.2">
      <c r="B6" s="6"/>
      <c r="C6" s="16" t="s">
        <v>146</v>
      </c>
      <c r="D6" s="7" t="s">
        <v>147</v>
      </c>
      <c r="E6" s="12">
        <v>2000</v>
      </c>
      <c r="F6" s="11">
        <f>COUNTIF(F25:F50,"&lt;"&amp;E6)</f>
        <v>21</v>
      </c>
      <c r="G6" s="9"/>
    </row>
    <row r="7" spans="1:7" x14ac:dyDescent="0.2">
      <c r="B7" s="6"/>
      <c r="C7" s="16" t="s">
        <v>148</v>
      </c>
      <c r="D7" s="7" t="s">
        <v>151</v>
      </c>
      <c r="E7" s="10" t="s">
        <v>144</v>
      </c>
      <c r="F7" s="11">
        <f>MATCH(8,E25:E50,0)</f>
        <v>13</v>
      </c>
      <c r="G7" s="9"/>
    </row>
    <row r="8" spans="1:7" x14ac:dyDescent="0.2">
      <c r="B8" s="6"/>
      <c r="C8" s="16" t="s">
        <v>149</v>
      </c>
      <c r="D8" s="7" t="s">
        <v>176</v>
      </c>
      <c r="E8" s="10" t="s">
        <v>144</v>
      </c>
      <c r="F8" s="11" t="str">
        <f>INDEX(B25:B50,F7,1)</f>
        <v>Gone with the Wind</v>
      </c>
      <c r="G8" s="9"/>
    </row>
    <row r="9" spans="1:7" x14ac:dyDescent="0.2">
      <c r="B9" s="6"/>
      <c r="C9" s="16" t="s">
        <v>152</v>
      </c>
      <c r="D9" s="7" t="s">
        <v>153</v>
      </c>
      <c r="E9" s="12">
        <v>5</v>
      </c>
      <c r="F9" s="11" t="str">
        <f>INDEX(B25:B50,MATCH(E9,E25:E50,0),1)</f>
        <v>Dr Zhivago</v>
      </c>
      <c r="G9" s="9"/>
    </row>
    <row r="10" spans="1:7" x14ac:dyDescent="0.2">
      <c r="B10" s="6"/>
      <c r="C10" s="16" t="s">
        <v>155</v>
      </c>
      <c r="D10" s="7" t="s">
        <v>156</v>
      </c>
      <c r="E10" s="10" t="s">
        <v>144</v>
      </c>
      <c r="F10" s="11">
        <f>COUNTIF(H25:H50,"France")</f>
        <v>4</v>
      </c>
      <c r="G10" s="9"/>
    </row>
    <row r="11" spans="1:7" x14ac:dyDescent="0.2">
      <c r="B11" s="6"/>
      <c r="C11" s="16" t="s">
        <v>157</v>
      </c>
      <c r="D11" s="7" t="s">
        <v>158</v>
      </c>
      <c r="E11" s="12" t="s">
        <v>14</v>
      </c>
      <c r="F11" s="11">
        <f>COUNTIF(H25:H50,E11)</f>
        <v>3</v>
      </c>
      <c r="G11" s="9"/>
    </row>
    <row r="12" spans="1:7" x14ac:dyDescent="0.2">
      <c r="B12" s="6"/>
      <c r="C12" s="16" t="s">
        <v>159</v>
      </c>
      <c r="D12" s="7" t="s">
        <v>160</v>
      </c>
      <c r="E12" s="12" t="s">
        <v>14</v>
      </c>
      <c r="F12" s="11">
        <f>COUNTA(H25:H50)-COUNTIF(H25:H50,E12)</f>
        <v>23</v>
      </c>
      <c r="G12" s="9">
        <f>COUNTIF(H25:H50,"&lt;&gt;"&amp;E12)</f>
        <v>23</v>
      </c>
    </row>
    <row r="13" spans="1:7" x14ac:dyDescent="0.2">
      <c r="B13" s="6"/>
      <c r="C13" s="16" t="s">
        <v>161</v>
      </c>
      <c r="D13" s="7" t="s">
        <v>162</v>
      </c>
      <c r="E13" s="10" t="s">
        <v>144</v>
      </c>
      <c r="F13" s="11" t="str">
        <f>VLOOKUP("Before Sunset",B25:D50,3,FALSE)</f>
        <v>http://www.imdb.com/title/tt0381681/awards</v>
      </c>
      <c r="G13" s="9"/>
    </row>
    <row r="14" spans="1:7" x14ac:dyDescent="0.2">
      <c r="B14" s="6"/>
      <c r="C14" s="16" t="s">
        <v>163</v>
      </c>
      <c r="D14" s="7" t="s">
        <v>166</v>
      </c>
      <c r="E14" s="10" t="s">
        <v>144</v>
      </c>
      <c r="F14" s="11">
        <f>INDEX(A25:A50,MATCH("Wall-E",B25:B50,0),1)</f>
        <v>15</v>
      </c>
      <c r="G14" s="9"/>
    </row>
    <row r="15" spans="1:7" x14ac:dyDescent="0.2">
      <c r="B15" s="6"/>
      <c r="C15" s="16" t="s">
        <v>164</v>
      </c>
      <c r="D15" s="7" t="s">
        <v>167</v>
      </c>
      <c r="E15" s="12" t="s">
        <v>60</v>
      </c>
      <c r="F15" s="11">
        <f>INDEX(A25:A50,MATCH(E15,B25:B50,0),1)</f>
        <v>10</v>
      </c>
      <c r="G15" s="9"/>
    </row>
    <row r="16" spans="1:7" x14ac:dyDescent="0.2">
      <c r="B16" s="6"/>
      <c r="C16" s="16" t="s">
        <v>165</v>
      </c>
      <c r="D16" s="7" t="s">
        <v>168</v>
      </c>
      <c r="E16" s="12">
        <v>20</v>
      </c>
      <c r="F16" s="11" t="str">
        <f>VLOOKUP(E16,A25:B50,2)</f>
        <v>Dr Zhivago</v>
      </c>
      <c r="G16" s="9"/>
    </row>
    <row r="17" spans="1:9" x14ac:dyDescent="0.2">
      <c r="B17" s="6"/>
      <c r="C17" s="16" t="s">
        <v>169</v>
      </c>
      <c r="D17" s="7" t="s">
        <v>174</v>
      </c>
      <c r="E17" s="10" t="s">
        <v>144</v>
      </c>
      <c r="F17" s="11">
        <f>MIN(F25:F50)</f>
        <v>1939</v>
      </c>
      <c r="G17" s="9"/>
    </row>
    <row r="18" spans="1:9" x14ac:dyDescent="0.2">
      <c r="B18" s="6"/>
      <c r="C18" s="16" t="s">
        <v>170</v>
      </c>
      <c r="D18" s="7" t="s">
        <v>171</v>
      </c>
      <c r="E18" s="10" t="s">
        <v>144</v>
      </c>
      <c r="F18" s="11" t="str">
        <f>INDEX(B25:B50,MATCH(F17,F25:F50,0),1)</f>
        <v>Gone with the Wind</v>
      </c>
      <c r="G18" s="9"/>
    </row>
    <row r="19" spans="1:9" x14ac:dyDescent="0.2">
      <c r="B19" s="6"/>
      <c r="C19" s="7"/>
      <c r="D19" s="7"/>
      <c r="E19" s="7"/>
      <c r="F19" s="7"/>
      <c r="G19" s="9"/>
    </row>
    <row r="20" spans="1:9" x14ac:dyDescent="0.2">
      <c r="B20" s="13"/>
      <c r="C20" s="14"/>
      <c r="D20" s="14"/>
      <c r="E20" s="14"/>
      <c r="F20" s="14"/>
      <c r="G20" s="15"/>
    </row>
    <row r="23" spans="1:9" x14ac:dyDescent="0.2">
      <c r="A23" s="2" t="s">
        <v>141</v>
      </c>
    </row>
    <row r="24" spans="1:9" x14ac:dyDescent="0.2">
      <c r="A24" s="1" t="s">
        <v>0</v>
      </c>
      <c r="B24" s="1" t="s">
        <v>1</v>
      </c>
      <c r="C24" s="1" t="s">
        <v>2</v>
      </c>
      <c r="D24" s="1" t="s">
        <v>6</v>
      </c>
      <c r="E24" s="1" t="s">
        <v>5</v>
      </c>
      <c r="F24" s="1" t="s">
        <v>4</v>
      </c>
      <c r="G24" s="1" t="s">
        <v>7</v>
      </c>
      <c r="H24" s="1" t="s">
        <v>8</v>
      </c>
      <c r="I24" s="1" t="s">
        <v>3</v>
      </c>
    </row>
    <row r="25" spans="1:9" x14ac:dyDescent="0.2">
      <c r="A25">
        <v>1</v>
      </c>
      <c r="B25" t="s">
        <v>9</v>
      </c>
      <c r="C25" t="s">
        <v>136</v>
      </c>
      <c r="D25" t="s">
        <v>12</v>
      </c>
      <c r="F25">
        <v>1945</v>
      </c>
      <c r="G25" t="s">
        <v>13</v>
      </c>
      <c r="H25" t="s">
        <v>14</v>
      </c>
      <c r="I25" t="s">
        <v>11</v>
      </c>
    </row>
    <row r="26" spans="1:9" x14ac:dyDescent="0.2">
      <c r="A26">
        <v>2</v>
      </c>
      <c r="B26" t="s">
        <v>15</v>
      </c>
      <c r="C26" t="s">
        <v>16</v>
      </c>
      <c r="D26" t="s">
        <v>18</v>
      </c>
      <c r="E26">
        <v>3</v>
      </c>
      <c r="F26">
        <v>1942</v>
      </c>
      <c r="G26" t="s">
        <v>19</v>
      </c>
      <c r="H26" t="s">
        <v>20</v>
      </c>
      <c r="I26" t="s">
        <v>17</v>
      </c>
    </row>
    <row r="27" spans="1:9" x14ac:dyDescent="0.2">
      <c r="A27">
        <v>3</v>
      </c>
      <c r="B27" t="s">
        <v>21</v>
      </c>
      <c r="C27" t="s">
        <v>22</v>
      </c>
      <c r="D27" t="s">
        <v>24</v>
      </c>
      <c r="F27">
        <v>1995</v>
      </c>
      <c r="G27" t="s">
        <v>25</v>
      </c>
      <c r="H27" t="s">
        <v>20</v>
      </c>
      <c r="I27" t="s">
        <v>23</v>
      </c>
    </row>
    <row r="28" spans="1:9" x14ac:dyDescent="0.2">
      <c r="A28">
        <v>3</v>
      </c>
      <c r="B28" t="s">
        <v>26</v>
      </c>
      <c r="C28" t="s">
        <v>22</v>
      </c>
      <c r="D28" t="s">
        <v>27</v>
      </c>
      <c r="F28">
        <v>2004</v>
      </c>
      <c r="G28" t="s">
        <v>28</v>
      </c>
      <c r="H28" t="s">
        <v>20</v>
      </c>
      <c r="I28" t="s">
        <v>23</v>
      </c>
    </row>
    <row r="29" spans="1:9" x14ac:dyDescent="0.2">
      <c r="A29">
        <v>4</v>
      </c>
      <c r="B29" t="s">
        <v>29</v>
      </c>
      <c r="C29" t="s">
        <v>30</v>
      </c>
      <c r="D29" t="s">
        <v>32</v>
      </c>
      <c r="F29">
        <v>1960</v>
      </c>
      <c r="G29" t="s">
        <v>33</v>
      </c>
      <c r="H29" t="s">
        <v>34</v>
      </c>
      <c r="I29" t="s">
        <v>31</v>
      </c>
    </row>
    <row r="30" spans="1:9" x14ac:dyDescent="0.2">
      <c r="A30">
        <v>5</v>
      </c>
      <c r="B30" t="s">
        <v>35</v>
      </c>
      <c r="C30" t="s">
        <v>36</v>
      </c>
      <c r="D30" t="s">
        <v>38</v>
      </c>
      <c r="F30">
        <v>2000</v>
      </c>
      <c r="G30" t="s">
        <v>39</v>
      </c>
      <c r="H30" t="s">
        <v>40</v>
      </c>
      <c r="I30" t="s">
        <v>37</v>
      </c>
    </row>
    <row r="31" spans="1:9" x14ac:dyDescent="0.2">
      <c r="A31">
        <v>6</v>
      </c>
      <c r="B31" t="s">
        <v>41</v>
      </c>
      <c r="C31" t="s">
        <v>42</v>
      </c>
      <c r="D31" t="s">
        <v>44</v>
      </c>
      <c r="F31">
        <v>1960</v>
      </c>
      <c r="G31" t="s">
        <v>45</v>
      </c>
      <c r="H31" t="s">
        <v>20</v>
      </c>
      <c r="I31" t="s">
        <v>43</v>
      </c>
    </row>
    <row r="32" spans="1:9" x14ac:dyDescent="0.2">
      <c r="A32">
        <v>7</v>
      </c>
      <c r="B32" t="s">
        <v>46</v>
      </c>
      <c r="C32" t="s">
        <v>137</v>
      </c>
      <c r="D32" t="s">
        <v>48</v>
      </c>
      <c r="E32">
        <v>3</v>
      </c>
      <c r="F32">
        <v>1986</v>
      </c>
      <c r="G32" t="s">
        <v>49</v>
      </c>
      <c r="H32" t="s">
        <v>20</v>
      </c>
      <c r="I32" t="s">
        <v>47</v>
      </c>
    </row>
    <row r="33" spans="1:9" x14ac:dyDescent="0.2">
      <c r="A33">
        <v>8</v>
      </c>
      <c r="B33" t="s">
        <v>50</v>
      </c>
      <c r="C33" t="s">
        <v>51</v>
      </c>
      <c r="D33" t="s">
        <v>53</v>
      </c>
      <c r="E33">
        <v>1</v>
      </c>
      <c r="F33">
        <v>2004</v>
      </c>
      <c r="G33" t="s">
        <v>54</v>
      </c>
      <c r="H33" t="s">
        <v>20</v>
      </c>
      <c r="I33" t="s">
        <v>52</v>
      </c>
    </row>
    <row r="34" spans="1:9" x14ac:dyDescent="0.2">
      <c r="A34">
        <v>9</v>
      </c>
      <c r="B34" t="s">
        <v>55</v>
      </c>
      <c r="C34" t="s">
        <v>56</v>
      </c>
      <c r="D34" t="s">
        <v>58</v>
      </c>
      <c r="E34">
        <v>3</v>
      </c>
      <c r="F34">
        <v>1985</v>
      </c>
      <c r="G34" t="s">
        <v>59</v>
      </c>
      <c r="H34" t="s">
        <v>14</v>
      </c>
      <c r="I34" t="s">
        <v>57</v>
      </c>
    </row>
    <row r="35" spans="1:9" x14ac:dyDescent="0.2">
      <c r="A35">
        <v>10</v>
      </c>
      <c r="B35" t="s">
        <v>60</v>
      </c>
      <c r="C35" t="s">
        <v>61</v>
      </c>
      <c r="D35" t="s">
        <v>63</v>
      </c>
      <c r="F35">
        <v>1962</v>
      </c>
      <c r="G35" t="s">
        <v>64</v>
      </c>
      <c r="H35" t="s">
        <v>34</v>
      </c>
      <c r="I35" t="s">
        <v>62</v>
      </c>
    </row>
    <row r="36" spans="1:9" x14ac:dyDescent="0.2">
      <c r="A36">
        <v>11</v>
      </c>
      <c r="B36" t="s">
        <v>65</v>
      </c>
      <c r="C36" t="s">
        <v>66</v>
      </c>
      <c r="D36" t="s">
        <v>68</v>
      </c>
      <c r="F36">
        <v>1955</v>
      </c>
      <c r="G36" t="s">
        <v>69</v>
      </c>
      <c r="H36" t="s">
        <v>20</v>
      </c>
      <c r="I36" t="s">
        <v>67</v>
      </c>
    </row>
    <row r="37" spans="1:9" x14ac:dyDescent="0.2">
      <c r="A37">
        <v>12</v>
      </c>
      <c r="B37" t="s">
        <v>70</v>
      </c>
      <c r="C37" t="s">
        <v>71</v>
      </c>
      <c r="D37" t="s">
        <v>73</v>
      </c>
      <c r="E37">
        <v>8</v>
      </c>
      <c r="F37">
        <v>1939</v>
      </c>
      <c r="G37" t="s">
        <v>74</v>
      </c>
      <c r="H37" t="s">
        <v>20</v>
      </c>
      <c r="I37" t="s">
        <v>72</v>
      </c>
    </row>
    <row r="38" spans="1:9" x14ac:dyDescent="0.2">
      <c r="A38">
        <v>13</v>
      </c>
      <c r="B38" t="s">
        <v>75</v>
      </c>
      <c r="C38" t="s">
        <v>76</v>
      </c>
      <c r="D38" t="s">
        <v>78</v>
      </c>
      <c r="F38">
        <v>1957</v>
      </c>
      <c r="G38" t="s">
        <v>79</v>
      </c>
      <c r="H38" t="s">
        <v>20</v>
      </c>
      <c r="I38" t="s">
        <v>77</v>
      </c>
    </row>
    <row r="39" spans="1:9" x14ac:dyDescent="0.2">
      <c r="A39">
        <v>14</v>
      </c>
      <c r="B39" t="s">
        <v>80</v>
      </c>
      <c r="C39" t="s">
        <v>138</v>
      </c>
      <c r="D39" t="s">
        <v>82</v>
      </c>
      <c r="F39">
        <v>1964</v>
      </c>
      <c r="G39" t="s">
        <v>83</v>
      </c>
      <c r="H39" t="s">
        <v>34</v>
      </c>
      <c r="I39" t="s">
        <v>81</v>
      </c>
    </row>
    <row r="40" spans="1:9" x14ac:dyDescent="0.2">
      <c r="A40">
        <v>15</v>
      </c>
      <c r="B40" t="s">
        <v>84</v>
      </c>
      <c r="C40" t="s">
        <v>85</v>
      </c>
      <c r="D40" t="s">
        <v>87</v>
      </c>
      <c r="E40">
        <v>1</v>
      </c>
      <c r="F40">
        <v>2003</v>
      </c>
      <c r="G40" t="s">
        <v>88</v>
      </c>
      <c r="H40" t="s">
        <v>20</v>
      </c>
      <c r="I40" t="s">
        <v>86</v>
      </c>
    </row>
    <row r="41" spans="1:9" x14ac:dyDescent="0.2">
      <c r="A41">
        <v>15</v>
      </c>
      <c r="B41" t="s">
        <v>89</v>
      </c>
      <c r="C41" t="s">
        <v>90</v>
      </c>
      <c r="D41" t="s">
        <v>92</v>
      </c>
      <c r="E41">
        <v>3</v>
      </c>
      <c r="F41">
        <v>1953</v>
      </c>
      <c r="G41" t="s">
        <v>93</v>
      </c>
      <c r="H41" t="s">
        <v>20</v>
      </c>
      <c r="I41" t="s">
        <v>91</v>
      </c>
    </row>
    <row r="42" spans="1:9" x14ac:dyDescent="0.2">
      <c r="A42">
        <v>15</v>
      </c>
      <c r="B42" t="s">
        <v>94</v>
      </c>
      <c r="C42" t="s">
        <v>95</v>
      </c>
      <c r="D42" t="s">
        <v>97</v>
      </c>
      <c r="E42">
        <v>1</v>
      </c>
      <c r="F42">
        <v>2008</v>
      </c>
      <c r="G42" t="s">
        <v>98</v>
      </c>
      <c r="H42" t="s">
        <v>20</v>
      </c>
      <c r="I42" t="s">
        <v>96</v>
      </c>
    </row>
    <row r="43" spans="1:9" x14ac:dyDescent="0.2">
      <c r="A43">
        <v>18</v>
      </c>
      <c r="B43" t="s">
        <v>99</v>
      </c>
      <c r="C43" t="s">
        <v>100</v>
      </c>
      <c r="D43" t="s">
        <v>101</v>
      </c>
      <c r="F43">
        <v>1969</v>
      </c>
      <c r="G43" t="s">
        <v>102</v>
      </c>
      <c r="H43" t="s">
        <v>34</v>
      </c>
      <c r="I43" t="s">
        <v>139</v>
      </c>
    </row>
    <row r="44" spans="1:9" x14ac:dyDescent="0.2">
      <c r="A44">
        <v>19</v>
      </c>
      <c r="B44" t="s">
        <v>103</v>
      </c>
      <c r="C44" t="s">
        <v>104</v>
      </c>
      <c r="D44" t="s">
        <v>106</v>
      </c>
      <c r="F44">
        <v>1954</v>
      </c>
      <c r="G44" t="s">
        <v>107</v>
      </c>
      <c r="H44" t="s">
        <v>108</v>
      </c>
      <c r="I44" t="s">
        <v>105</v>
      </c>
    </row>
    <row r="45" spans="1:9" x14ac:dyDescent="0.2">
      <c r="A45">
        <v>20</v>
      </c>
      <c r="B45" t="s">
        <v>109</v>
      </c>
      <c r="C45" t="s">
        <v>10</v>
      </c>
      <c r="D45" t="s">
        <v>111</v>
      </c>
      <c r="E45">
        <v>5</v>
      </c>
      <c r="F45">
        <v>1965</v>
      </c>
      <c r="G45" t="s">
        <v>112</v>
      </c>
      <c r="H45" t="s">
        <v>20</v>
      </c>
      <c r="I45" t="s">
        <v>110</v>
      </c>
    </row>
    <row r="46" spans="1:9" x14ac:dyDescent="0.2">
      <c r="A46">
        <v>21</v>
      </c>
      <c r="B46" t="s">
        <v>113</v>
      </c>
      <c r="C46" t="s">
        <v>114</v>
      </c>
      <c r="D46" t="s">
        <v>116</v>
      </c>
      <c r="F46">
        <v>1971</v>
      </c>
      <c r="G46" t="s">
        <v>117</v>
      </c>
      <c r="H46" t="s">
        <v>20</v>
      </c>
      <c r="I46" t="s">
        <v>115</v>
      </c>
    </row>
    <row r="47" spans="1:9" x14ac:dyDescent="0.2">
      <c r="A47">
        <v>22</v>
      </c>
      <c r="B47" t="s">
        <v>118</v>
      </c>
      <c r="C47" t="s">
        <v>119</v>
      </c>
      <c r="D47" t="s">
        <v>121</v>
      </c>
      <c r="F47">
        <v>1989</v>
      </c>
      <c r="G47" t="s">
        <v>122</v>
      </c>
      <c r="H47" t="s">
        <v>20</v>
      </c>
      <c r="I47" t="s">
        <v>120</v>
      </c>
    </row>
    <row r="48" spans="1:9" x14ac:dyDescent="0.2">
      <c r="A48">
        <v>23</v>
      </c>
      <c r="B48" t="s">
        <v>123</v>
      </c>
      <c r="C48" t="s">
        <v>124</v>
      </c>
      <c r="D48" t="s">
        <v>126</v>
      </c>
      <c r="F48">
        <v>1989</v>
      </c>
      <c r="H48" t="s">
        <v>20</v>
      </c>
      <c r="I48" t="s">
        <v>125</v>
      </c>
    </row>
    <row r="49" spans="1:9" x14ac:dyDescent="0.2">
      <c r="A49">
        <v>24</v>
      </c>
      <c r="B49" t="s">
        <v>127</v>
      </c>
      <c r="C49" t="s">
        <v>128</v>
      </c>
      <c r="D49" t="s">
        <v>130</v>
      </c>
      <c r="F49">
        <v>1989</v>
      </c>
      <c r="G49" t="s">
        <v>131</v>
      </c>
      <c r="H49" t="s">
        <v>20</v>
      </c>
      <c r="I49" t="s">
        <v>129</v>
      </c>
    </row>
    <row r="50" spans="1:9" x14ac:dyDescent="0.2">
      <c r="A50">
        <v>25</v>
      </c>
      <c r="B50" t="s">
        <v>132</v>
      </c>
      <c r="C50" t="s">
        <v>133</v>
      </c>
      <c r="D50" t="s">
        <v>134</v>
      </c>
      <c r="F50">
        <v>1946</v>
      </c>
      <c r="G50" t="s">
        <v>135</v>
      </c>
      <c r="H50" t="s">
        <v>14</v>
      </c>
      <c r="I50" t="s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Fagen</dc:creator>
  <cp:lastModifiedBy>Microsoft Office User</cp:lastModifiedBy>
  <dcterms:created xsi:type="dcterms:W3CDTF">2014-03-19T10:29:13Z</dcterms:created>
  <dcterms:modified xsi:type="dcterms:W3CDTF">2017-02-01T18:27:20Z</dcterms:modified>
</cp:coreProperties>
</file>